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18"/>
  <workbookPr defaultThemeVersion="166925"/>
  <bookViews>
    <workbookView xWindow="65426" yWindow="65426" windowWidth="19420" windowHeight="10420" activeTab="0"/>
  </bookViews>
  <sheets>
    <sheet name="Fiscal Note - Georgetown $139m" sheetId="1" r:id="rId1"/>
  </sheets>
  <externalReferences>
    <externalReference r:id="rId4"/>
  </externalReferences>
  <definedNames>
    <definedName name="_xlnm.Print_Area" localSheetId="0">'Fiscal Note - Georgetown $139m'!$A$1:$G$43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<sst xmlns="http://schemas.openxmlformats.org/spreadsheetml/2006/main" count="48" uniqueCount="37">
  <si>
    <t>2023-2024 FISCAL NOTE</t>
  </si>
  <si>
    <t>Ordinance/Motion:  2023-XXXX</t>
  </si>
  <si>
    <t>Title: Department of Ecology State Revolving Fund (SRF) Loan Contract for the Georgetown Wet Weather Treatment Station</t>
  </si>
  <si>
    <t>Affected Agency and/or Agencies: Wastewater Treatment Division (WTD), Department of Natural Resources and Parks</t>
  </si>
  <si>
    <t>Note Prepared By:  Kenneth W. Rice, WTD</t>
  </si>
  <si>
    <t>Date Prepared: 12/21/2022</t>
  </si>
  <si>
    <t>Note Reviewed By: Devin ViBarnes, WTD</t>
  </si>
  <si>
    <t>Date Reviewed: 12/22/2022</t>
  </si>
  <si>
    <t>Description of request:</t>
  </si>
  <si>
    <t xml:space="preserve">This ordinance authorizes the King County Executive to enter into an amendment to an agreement with the Washington State Department of Ecology (Ecology) for loan financing of construction and preconstruction costs (i.e. construction contracts including change orders, consultant contracts, and staff labor) associated with the Georgetown Wet Weather Treatment Station.   </t>
  </si>
  <si>
    <t>Revenue to:</t>
  </si>
  <si>
    <t>Agency</t>
  </si>
  <si>
    <t>Fund Code</t>
  </si>
  <si>
    <t>Revenue Source</t>
  </si>
  <si>
    <t>2023-2024</t>
  </si>
  <si>
    <t>2025-2026</t>
  </si>
  <si>
    <t>2027-2028</t>
  </si>
  <si>
    <t>Water Quality Capital Improvement Fund/Wastewater</t>
  </si>
  <si>
    <t>SRF Ecology Loan</t>
  </si>
  <si>
    <t>Revenue Bond Proceeds</t>
  </si>
  <si>
    <t xml:space="preserve">TOTAL </t>
  </si>
  <si>
    <t>Expenditures from:</t>
  </si>
  <si>
    <t>Department</t>
  </si>
  <si>
    <t>Water Quality Fund - Ecology State Revolving Fund Debt Service</t>
  </si>
  <si>
    <t>DNRP</t>
  </si>
  <si>
    <t>Water Quality Fund - Sewer Revenue Bond Debt Service Reduction</t>
  </si>
  <si>
    <t>TOTAL</t>
  </si>
  <si>
    <t xml:space="preserve">Expenditures by Categories </t>
  </si>
  <si>
    <t>Debt Service</t>
  </si>
  <si>
    <t>Does this legislation require a budget supplemental? No</t>
  </si>
  <si>
    <t>Notes and Assumptions:
1) Total savings in debt service payments compared to bond funding is estimated at $68,981,780 with a present value of $43,128,656 (2022, 3.0 percent discount rate).
2) SRF loan proceeds are presumed to displace bond-funded expenditures one-for-one.
3) The first SRF loan payment is for accrued interest and debt service.
4) Bond debt service assumes a 1% percent issuance cost.
5) Bond assumes a 4% interest rate; SRF has an agreed upon rate of 1.6%.
6) SRF repayment plan is based on an estimated schedule by Ecology. Ecology will finalize the schedule once the loan is closed.</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</si>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</sst>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0000"/>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sz val="10.5"/>
      <color theme="1"/>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centerContinuous"/>
    </xf>
    <xf numFmtId="0" fontId="2" fillId="0" borderId="4" xfId="0" applyFont="1" applyBorder="1"/>
    <xf numFmtId="0" fontId="2" fillId="0" borderId="0" xfId="0" applyFont="1"/>
    <xf numFmtId="0" fontId="2" fillId="0" borderId="5" xfId="0" applyFont="1" applyBorder="1"/>
    <xf numFmtId="14" fontId="2" fillId="0" borderId="0" xfId="0" applyNumberFormat="1" applyFont="1"/>
    <xf numFmtId="0" fontId="5" fillId="0" borderId="6" xfId="0" applyFont="1" applyBorder="1"/>
    <xf numFmtId="14" fontId="2" fillId="0" borderId="7" xfId="0" applyNumberFormat="1" applyFont="1" applyBorder="1"/>
    <xf numFmtId="0" fontId="2" fillId="0" borderId="7" xfId="0" applyFont="1" applyBorder="1"/>
    <xf numFmtId="0" fontId="2" fillId="0" borderId="8" xfId="0" applyFont="1" applyBorder="1"/>
    <xf numFmtId="0" fontId="6" fillId="0" borderId="0" xfId="0" applyFont="1"/>
    <xf numFmtId="0" fontId="2" fillId="2" borderId="0" xfId="0" applyFont="1" applyFill="1" applyAlignment="1">
      <alignment horizontal="left" wrapText="1"/>
    </xf>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wrapText="1"/>
    </xf>
    <xf numFmtId="6" fontId="2" fillId="0" borderId="13" xfId="0" applyNumberFormat="1" applyFont="1" applyBorder="1"/>
    <xf numFmtId="6" fontId="2" fillId="0" borderId="14" xfId="0" applyNumberFormat="1" applyFont="1" applyBorder="1"/>
    <xf numFmtId="164" fontId="2" fillId="0" borderId="13" xfId="0" applyNumberFormat="1" applyFont="1" applyBorder="1" applyAlignment="1">
      <alignment horizontal="center" wrapText="1"/>
    </xf>
    <xf numFmtId="0" fontId="2" fillId="0" borderId="15" xfId="0" applyFont="1" applyBorder="1"/>
    <xf numFmtId="0" fontId="2" fillId="0" borderId="16" xfId="0" applyFont="1" applyBorder="1"/>
    <xf numFmtId="6" fontId="2" fillId="0" borderId="13" xfId="0" applyNumberFormat="1" applyFont="1" applyBorder="1" applyAlignment="1">
      <alignment horizontal="right"/>
    </xf>
    <xf numFmtId="6" fontId="2" fillId="0" borderId="14" xfId="0" applyNumberFormat="1" applyFont="1" applyBorder="1" applyAlignment="1">
      <alignment horizontal="right"/>
    </xf>
    <xf numFmtId="0" fontId="2" fillId="0" borderId="17" xfId="0" applyFont="1" applyBorder="1"/>
    <xf numFmtId="0" fontId="2" fillId="0" borderId="18" xfId="0" applyFont="1" applyBorder="1"/>
    <xf numFmtId="0" fontId="2" fillId="0" borderId="19" xfId="0" applyFont="1" applyBorder="1" applyAlignment="1">
      <alignment horizontal="center" wrapText="1"/>
    </xf>
    <xf numFmtId="6" fontId="6" fillId="0" borderId="19" xfId="0" applyNumberFormat="1" applyFont="1" applyBorder="1"/>
    <xf numFmtId="6" fontId="6" fillId="0" borderId="20" xfId="0" applyNumberFormat="1" applyFont="1" applyBorder="1"/>
    <xf numFmtId="0" fontId="2" fillId="0" borderId="0" xfId="0" applyFont="1" applyAlignment="1">
      <alignment horizontal="center"/>
    </xf>
    <xf numFmtId="6" fontId="2" fillId="0" borderId="0" xfId="0" applyNumberFormat="1" applyFont="1"/>
    <xf numFmtId="6" fontId="2" fillId="0" borderId="11" xfId="0" applyNumberFormat="1" applyFont="1" applyBorder="1" applyAlignment="1">
      <alignment horizontal="center" wrapText="1"/>
    </xf>
    <xf numFmtId="6" fontId="2" fillId="0" borderId="11" xfId="0" applyNumberFormat="1" applyFont="1" applyBorder="1" applyAlignment="1">
      <alignment horizontal="center"/>
    </xf>
    <xf numFmtId="6" fontId="2" fillId="0" borderId="12" xfId="0" applyNumberFormat="1" applyFont="1" applyBorder="1" applyAlignment="1">
      <alignment horizontal="center"/>
    </xf>
    <xf numFmtId="6" fontId="2" fillId="0" borderId="13" xfId="16" applyNumberFormat="1" applyFont="1" applyBorder="1" applyAlignment="1">
      <alignment wrapText="1"/>
    </xf>
    <xf numFmtId="6" fontId="2" fillId="0" borderId="14" xfId="16" applyNumberFormat="1" applyFont="1" applyBorder="1" applyAlignment="1">
      <alignment wrapText="1"/>
    </xf>
    <xf numFmtId="0" fontId="2" fillId="0" borderId="21" xfId="0" applyFont="1" applyBorder="1"/>
    <xf numFmtId="0" fontId="2" fillId="0" borderId="13" xfId="0" applyFont="1" applyBorder="1" applyAlignment="1" quotePrefix="1">
      <alignment horizontal="center" wrapText="1"/>
    </xf>
    <xf numFmtId="3" fontId="2" fillId="0" borderId="0" xfId="0" applyNumberFormat="1" applyFont="1"/>
    <xf numFmtId="0" fontId="2" fillId="0" borderId="10" xfId="0" applyFont="1" applyBorder="1" applyAlignment="1">
      <alignment horizontal="center"/>
    </xf>
    <xf numFmtId="0" fontId="2" fillId="0" borderId="22"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center"/>
    </xf>
    <xf numFmtId="3" fontId="3" fillId="0" borderId="0" xfId="0" applyNumberFormat="1" applyFont="1"/>
    <xf numFmtId="6" fontId="2" fillId="0" borderId="13" xfId="18" applyNumberFormat="1" applyFont="1" applyBorder="1"/>
    <xf numFmtId="0" fontId="2" fillId="0" borderId="23" xfId="0" applyFont="1" applyBorder="1"/>
    <xf numFmtId="0" fontId="2" fillId="0" borderId="24" xfId="0" applyFont="1" applyBorder="1"/>
    <xf numFmtId="0" fontId="2" fillId="0" borderId="25" xfId="0" applyFont="1" applyBorder="1"/>
    <xf numFmtId="6" fontId="2" fillId="0" borderId="26" xfId="0" applyNumberFormat="1" applyFont="1" applyBorder="1"/>
    <xf numFmtId="6" fontId="2" fillId="0" borderId="27" xfId="0" applyNumberFormat="1" applyFont="1" applyBorder="1"/>
    <xf numFmtId="0" fontId="2" fillId="0" borderId="28" xfId="0" applyFont="1" applyBorder="1"/>
    <xf numFmtId="3" fontId="6" fillId="0" borderId="0" xfId="0" applyNumberFormat="1" applyFont="1"/>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15" xfId="0" applyFont="1" applyBorder="1" applyAlignment="1">
      <alignment horizontal="left" wrapText="1"/>
    </xf>
    <xf numFmtId="0" fontId="2" fillId="0" borderId="21" xfId="0" applyFont="1" applyBorder="1" applyAlignment="1">
      <alignment horizontal="left"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vertical="top"/>
    </xf>
    <xf numFmtId="0" fontId="2" fillId="0" borderId="35"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my.sharepoint.com\personal\nbennett_kingcounty_gov1\Documents\Documents\2023-2024%20Biennial%20Fiscal%20Note_JSC_GT%20Projec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scal Note - Joint Ship Canal"/>
      <sheetName val="Fiscal Note - Georgetown $139m"/>
      <sheetName val="Fiscal Note - Georgetown $96.3m"/>
    </sheetNames>
    <sheetDataSet>
      <sheetData sheetId="0"/>
      <sheetData sheetId="1"/>
      <sheetData sheetId="2">
        <row r="17">
          <cell r="E17">
            <v>96311096</v>
          </cell>
        </row>
        <row r="18">
          <cell r="E18">
            <v>-96311096</v>
          </cell>
        </row>
        <row r="25">
          <cell r="E25">
            <v>1986316.27</v>
          </cell>
          <cell r="F25">
            <v>7945265.08</v>
          </cell>
          <cell r="G25">
            <v>7945265.08</v>
          </cell>
        </row>
        <row r="26">
          <cell r="E26">
            <v>-5625377.031645086</v>
          </cell>
          <cell r="F26">
            <v>-11250754.063290171</v>
          </cell>
          <cell r="G26">
            <v>-11250754.063290171</v>
          </cell>
        </row>
      </sheetData>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00F1D-FBDF-4A30-AA65-AFC5057F6F02}">
  <sheetPr>
    <pageSetUpPr fitToPage="1"/>
  </sheetPr>
  <dimension ref="A1:I74"/>
  <sheetViews>
    <sheetView tabSelected="1" workbookViewId="0" topLeftCell="A38">
      <selection activeCell="A40" sqref="A40:G44"/>
    </sheetView>
  </sheetViews>
  <sheetFormatPr defaultColWidth="8.8515625" defaultRowHeight="12.75"/>
  <cols>
    <col min="1" max="1" width="16.57421875" style="3" customWidth="1"/>
    <col min="2" max="2" width="12.421875" style="3" customWidth="1"/>
    <col min="3" max="7" width="15.57421875" style="3" customWidth="1"/>
    <col min="8" max="16384" width="8.8515625" style="3" customWidth="1"/>
  </cols>
  <sheetData>
    <row r="1" spans="1:7" ht="17.25" customHeight="1">
      <c r="A1" s="1" t="s">
        <v>0</v>
      </c>
      <c r="B1" s="2"/>
      <c r="C1" s="2"/>
      <c r="D1" s="2"/>
      <c r="E1" s="2"/>
      <c r="F1" s="2"/>
      <c r="G1" s="2"/>
    </row>
    <row r="2" spans="1:8" ht="14.45" thickBot="1">
      <c r="A2" s="4"/>
      <c r="B2" s="2"/>
      <c r="C2" s="2"/>
      <c r="D2" s="2"/>
      <c r="E2" s="2"/>
      <c r="F2" s="2"/>
      <c r="G2" s="2"/>
      <c r="H2" s="5"/>
    </row>
    <row r="3" spans="1:8" ht="18" customHeight="1" thickTop="1">
      <c r="A3" s="6" t="s">
        <v>1</v>
      </c>
      <c r="B3" s="7"/>
      <c r="C3" s="8"/>
      <c r="D3" s="8"/>
      <c r="E3" s="8"/>
      <c r="F3" s="8"/>
      <c r="G3" s="9"/>
      <c r="H3" s="5"/>
    </row>
    <row r="4" spans="1:8" ht="18" customHeight="1">
      <c r="A4" s="10" t="s">
        <v>2</v>
      </c>
      <c r="B4" s="11"/>
      <c r="C4" s="2"/>
      <c r="D4" s="2"/>
      <c r="E4" s="2"/>
      <c r="F4" s="2"/>
      <c r="G4" s="12"/>
      <c r="H4" s="5"/>
    </row>
    <row r="5" spans="1:7" ht="18" customHeight="1">
      <c r="A5" s="13" t="s">
        <v>3</v>
      </c>
      <c r="B5" s="14"/>
      <c r="C5" s="14"/>
      <c r="D5" s="14"/>
      <c r="E5" s="14"/>
      <c r="F5" s="14"/>
      <c r="G5" s="15"/>
    </row>
    <row r="6" spans="1:7" ht="18" customHeight="1">
      <c r="A6" s="13" t="s">
        <v>4</v>
      </c>
      <c r="B6" s="14"/>
      <c r="C6" s="14"/>
      <c r="D6" s="14"/>
      <c r="E6" s="14"/>
      <c r="F6" s="14"/>
      <c r="G6" s="15"/>
    </row>
    <row r="7" spans="1:7" ht="18" customHeight="1">
      <c r="A7" s="13" t="s">
        <v>5</v>
      </c>
      <c r="B7" s="16"/>
      <c r="C7" s="14"/>
      <c r="D7" s="14"/>
      <c r="E7" s="14"/>
      <c r="F7" s="14"/>
      <c r="G7" s="15"/>
    </row>
    <row r="8" spans="1:7" ht="18" customHeight="1">
      <c r="A8" s="13" t="s">
        <v>6</v>
      </c>
      <c r="B8" s="14"/>
      <c r="C8" s="14"/>
      <c r="D8" s="14"/>
      <c r="E8" s="14"/>
      <c r="F8" s="14"/>
      <c r="G8" s="15"/>
    </row>
    <row r="9" spans="1:7" ht="18" customHeight="1" thickBot="1">
      <c r="A9" s="17" t="s">
        <v>7</v>
      </c>
      <c r="B9" s="18"/>
      <c r="C9" s="19"/>
      <c r="D9" s="19"/>
      <c r="E9" s="19"/>
      <c r="F9" s="19"/>
      <c r="G9" s="20"/>
    </row>
    <row r="10" spans="1:7" ht="18" customHeight="1" thickTop="1">
      <c r="A10" s="14"/>
      <c r="C10" s="14"/>
      <c r="D10" s="14"/>
      <c r="E10" s="14"/>
      <c r="F10" s="14"/>
      <c r="G10" s="14"/>
    </row>
    <row r="11" spans="1:7" ht="18" customHeight="1" thickBot="1">
      <c r="A11" s="21" t="s">
        <v>8</v>
      </c>
      <c r="C11" s="14"/>
      <c r="D11" s="14"/>
      <c r="E11" s="14"/>
      <c r="F11" s="14"/>
      <c r="G11" s="14"/>
    </row>
    <row r="12" spans="1:7" ht="18" customHeight="1">
      <c r="A12" s="67" t="s">
        <v>9</v>
      </c>
      <c r="B12" s="68"/>
      <c r="C12" s="68"/>
      <c r="D12" s="68"/>
      <c r="E12" s="68"/>
      <c r="F12" s="68"/>
      <c r="G12" s="69"/>
    </row>
    <row r="13" spans="1:7" ht="35.25" customHeight="1" thickBot="1">
      <c r="A13" s="70"/>
      <c r="B13" s="71"/>
      <c r="C13" s="71"/>
      <c r="D13" s="71"/>
      <c r="E13" s="71"/>
      <c r="F13" s="71"/>
      <c r="G13" s="72"/>
    </row>
    <row r="14" spans="1:7" ht="18" customHeight="1">
      <c r="A14" s="22"/>
      <c r="B14" s="22"/>
      <c r="C14" s="22"/>
      <c r="D14" s="22"/>
      <c r="E14" s="22"/>
      <c r="F14" s="22"/>
      <c r="G14" s="22"/>
    </row>
    <row r="15" spans="1:7" ht="18" customHeight="1" thickBot="1">
      <c r="A15" s="21" t="s">
        <v>10</v>
      </c>
      <c r="B15" s="14"/>
      <c r="C15" s="14"/>
      <c r="D15" s="14"/>
      <c r="E15" s="14"/>
      <c r="F15" s="14"/>
      <c r="G15" s="14"/>
    </row>
    <row r="16" spans="1:9" ht="14.1">
      <c r="A16" s="23" t="s">
        <v>11</v>
      </c>
      <c r="B16" s="24"/>
      <c r="C16" s="25" t="s">
        <v>12</v>
      </c>
      <c r="D16" s="25" t="s">
        <v>13</v>
      </c>
      <c r="E16" s="25" t="s">
        <v>14</v>
      </c>
      <c r="F16" s="26" t="s">
        <v>15</v>
      </c>
      <c r="G16" s="27" t="s">
        <v>16</v>
      </c>
      <c r="I16" s="11"/>
    </row>
    <row r="17" spans="1:7" ht="27.6" customHeight="1">
      <c r="A17" s="73" t="s">
        <v>17</v>
      </c>
      <c r="B17" s="74"/>
      <c r="C17" s="28">
        <v>3611</v>
      </c>
      <c r="D17" s="28" t="s">
        <v>18</v>
      </c>
      <c r="E17" s="29">
        <f>'[1]Fiscal Note - Georgetown $96.3m'!E17+43000000</f>
        <v>139311096</v>
      </c>
      <c r="F17" s="29">
        <v>0</v>
      </c>
      <c r="G17" s="30">
        <v>0</v>
      </c>
    </row>
    <row r="18" spans="1:7" ht="28.5" customHeight="1">
      <c r="A18" s="75" t="s">
        <v>17</v>
      </c>
      <c r="B18" s="76"/>
      <c r="C18" s="31">
        <v>3611</v>
      </c>
      <c r="D18" s="28" t="s">
        <v>19</v>
      </c>
      <c r="E18" s="29">
        <f>'[1]Fiscal Note - Georgetown $96.3m'!E18-43000000</f>
        <v>-139311096</v>
      </c>
      <c r="F18" s="29">
        <v>0</v>
      </c>
      <c r="G18" s="30">
        <v>0</v>
      </c>
    </row>
    <row r="19" spans="1:7" ht="18" customHeight="1">
      <c r="A19" s="32"/>
      <c r="B19" s="33"/>
      <c r="C19" s="31"/>
      <c r="D19" s="28"/>
      <c r="E19" s="29"/>
      <c r="F19" s="29"/>
      <c r="G19" s="30"/>
    </row>
    <row r="20" spans="1:7" ht="18" customHeight="1">
      <c r="A20" s="32"/>
      <c r="B20" s="33"/>
      <c r="C20" s="31"/>
      <c r="D20" s="28"/>
      <c r="E20" s="34"/>
      <c r="F20" s="34"/>
      <c r="G20" s="35"/>
    </row>
    <row r="21" spans="1:7" ht="18" customHeight="1" thickBot="1">
      <c r="A21" s="36"/>
      <c r="B21" s="37" t="s">
        <v>20</v>
      </c>
      <c r="C21" s="38"/>
      <c r="D21" s="38"/>
      <c r="E21" s="39">
        <f>SUM(E17:E20)</f>
        <v>0</v>
      </c>
      <c r="F21" s="39">
        <f>SUM(F17:F20)</f>
        <v>0</v>
      </c>
      <c r="G21" s="40">
        <f>SUM(G17:G20)</f>
        <v>0</v>
      </c>
    </row>
    <row r="22" spans="1:7" ht="18" customHeight="1">
      <c r="A22" s="14"/>
      <c r="B22" s="14"/>
      <c r="C22" s="41"/>
      <c r="D22" s="41"/>
      <c r="E22" s="42"/>
      <c r="F22" s="42"/>
      <c r="G22" s="42"/>
    </row>
    <row r="23" spans="1:7" ht="18" customHeight="1" thickBot="1">
      <c r="A23" s="21" t="s">
        <v>21</v>
      </c>
      <c r="B23" s="14"/>
      <c r="C23" s="41"/>
      <c r="D23" s="41"/>
      <c r="E23" s="42"/>
      <c r="F23" s="42"/>
      <c r="G23" s="42"/>
    </row>
    <row r="24" spans="1:7" ht="16.5" customHeight="1">
      <c r="A24" s="23" t="s">
        <v>11</v>
      </c>
      <c r="B24" s="24"/>
      <c r="C24" s="25" t="s">
        <v>12</v>
      </c>
      <c r="D24" s="26" t="s">
        <v>22</v>
      </c>
      <c r="E24" s="43" t="s">
        <v>14</v>
      </c>
      <c r="F24" s="44" t="s">
        <v>15</v>
      </c>
      <c r="G24" s="45" t="s">
        <v>16</v>
      </c>
    </row>
    <row r="25" spans="1:7" ht="31.5" customHeight="1">
      <c r="A25" s="75" t="s">
        <v>23</v>
      </c>
      <c r="B25" s="76"/>
      <c r="C25" s="28">
        <v>8920</v>
      </c>
      <c r="D25" s="28" t="s">
        <v>24</v>
      </c>
      <c r="E25" s="46">
        <f>'[1]Fiscal Note - Georgetown $96.3m'!E25+898644.4</f>
        <v>2884960.67</v>
      </c>
      <c r="F25" s="46">
        <f>'[1]Fiscal Note - Georgetown $96.3m'!F25+3594577.6</f>
        <v>11539842.68</v>
      </c>
      <c r="G25" s="47">
        <f>'[1]Fiscal Note - Georgetown $96.3m'!G25+3594577.6</f>
        <v>11539842.68</v>
      </c>
    </row>
    <row r="26" spans="1:7" ht="30" customHeight="1">
      <c r="A26" s="75" t="s">
        <v>25</v>
      </c>
      <c r="B26" s="76"/>
      <c r="C26" s="31">
        <v>8920</v>
      </c>
      <c r="D26" s="28" t="s">
        <v>24</v>
      </c>
      <c r="E26" s="29">
        <f>-2511561.20537491+'[1]Fiscal Note - Georgetown $96.3m'!E26</f>
        <v>-8136938.237019995</v>
      </c>
      <c r="F26" s="29">
        <f>-5023122.41074982+'[1]Fiscal Note - Georgetown $96.3m'!F26</f>
        <v>-16273876.47403999</v>
      </c>
      <c r="G26" s="30">
        <f>-5023122.41074982+'[1]Fiscal Note - Georgetown $96.3m'!G26</f>
        <v>-16273876.47403999</v>
      </c>
    </row>
    <row r="27" spans="1:7" ht="18" customHeight="1">
      <c r="A27" s="32"/>
      <c r="B27" s="48"/>
      <c r="C27" s="31"/>
      <c r="D27" s="49"/>
      <c r="E27" s="34"/>
      <c r="F27" s="29"/>
      <c r="G27" s="30"/>
    </row>
    <row r="28" spans="1:7" ht="18" customHeight="1">
      <c r="A28" s="32"/>
      <c r="B28" s="48"/>
      <c r="C28" s="28"/>
      <c r="D28" s="28"/>
      <c r="E28" s="29"/>
      <c r="F28" s="29"/>
      <c r="G28" s="30"/>
    </row>
    <row r="29" spans="1:8" ht="18" customHeight="1" thickBot="1">
      <c r="A29" s="36"/>
      <c r="B29" s="37" t="s">
        <v>26</v>
      </c>
      <c r="C29" s="38"/>
      <c r="D29" s="38"/>
      <c r="E29" s="39">
        <f>SUM(E25:E28)</f>
        <v>-5251977.567019995</v>
      </c>
      <c r="F29" s="39">
        <f>SUM(F25:F28)</f>
        <v>-4734033.794039991</v>
      </c>
      <c r="G29" s="40">
        <f>SUM(G25:G28)</f>
        <v>-4734033.794039991</v>
      </c>
      <c r="H29" s="50"/>
    </row>
    <row r="30" spans="1:7" ht="18" customHeight="1">
      <c r="A30" s="14"/>
      <c r="B30" s="14"/>
      <c r="C30" s="14"/>
      <c r="D30" s="14"/>
      <c r="E30" s="42"/>
      <c r="F30" s="42"/>
      <c r="G30" s="42"/>
    </row>
    <row r="31" spans="1:7" ht="18" customHeight="1" thickBot="1">
      <c r="A31" s="21" t="s">
        <v>27</v>
      </c>
      <c r="B31" s="14"/>
      <c r="C31" s="14"/>
      <c r="D31" s="14"/>
      <c r="E31" s="42"/>
      <c r="F31" s="42"/>
      <c r="G31" s="42"/>
    </row>
    <row r="32" spans="1:7" ht="36" customHeight="1">
      <c r="A32" s="23"/>
      <c r="B32" s="24"/>
      <c r="C32" s="51"/>
      <c r="D32" s="52"/>
      <c r="E32" s="43" t="s">
        <v>14</v>
      </c>
      <c r="F32" s="44" t="s">
        <v>15</v>
      </c>
      <c r="G32" s="45" t="s">
        <v>16</v>
      </c>
    </row>
    <row r="33" spans="1:7" ht="18" customHeight="1">
      <c r="A33" s="32" t="s">
        <v>28</v>
      </c>
      <c r="B33" s="33"/>
      <c r="C33" s="53"/>
      <c r="D33" s="54"/>
      <c r="E33" s="29">
        <f>E29</f>
        <v>-5251977.567019995</v>
      </c>
      <c r="F33" s="29">
        <f aca="true" t="shared" si="0" ref="F33:G33">F29</f>
        <v>-4734033.794039991</v>
      </c>
      <c r="G33" s="30">
        <f t="shared" si="0"/>
        <v>-4734033.794039991</v>
      </c>
    </row>
    <row r="34" spans="1:9" ht="18" customHeight="1">
      <c r="A34" s="32"/>
      <c r="B34" s="33"/>
      <c r="C34" s="33"/>
      <c r="D34" s="48"/>
      <c r="E34" s="29"/>
      <c r="F34" s="29"/>
      <c r="G34" s="30"/>
      <c r="H34" s="55"/>
      <c r="I34" s="55"/>
    </row>
    <row r="35" spans="1:9" ht="18" customHeight="1">
      <c r="A35" s="32"/>
      <c r="B35" s="33"/>
      <c r="C35" s="33"/>
      <c r="D35" s="48"/>
      <c r="E35" s="29"/>
      <c r="F35" s="29"/>
      <c r="G35" s="30"/>
      <c r="H35" s="55"/>
      <c r="I35" s="55"/>
    </row>
    <row r="36" spans="1:7" ht="18" customHeight="1">
      <c r="A36" s="32"/>
      <c r="B36" s="33"/>
      <c r="C36" s="33"/>
      <c r="D36" s="48"/>
      <c r="E36" s="56"/>
      <c r="F36" s="29"/>
      <c r="G36" s="30"/>
    </row>
    <row r="37" spans="1:7" ht="18" customHeight="1">
      <c r="A37" s="57"/>
      <c r="B37" s="58"/>
      <c r="C37" s="58"/>
      <c r="D37" s="59"/>
      <c r="E37" s="60"/>
      <c r="F37" s="60"/>
      <c r="G37" s="61"/>
    </row>
    <row r="38" spans="1:9" ht="18" customHeight="1" thickBot="1">
      <c r="A38" s="36" t="s">
        <v>26</v>
      </c>
      <c r="B38" s="37"/>
      <c r="C38" s="37"/>
      <c r="D38" s="62"/>
      <c r="E38" s="39">
        <f>SUM(E33:E37)</f>
        <v>-5251977.567019995</v>
      </c>
      <c r="F38" s="39">
        <f>SUM(F33:F37)</f>
        <v>-4734033.794039991</v>
      </c>
      <c r="G38" s="40">
        <f>SUM(G33:G37)</f>
        <v>-4734033.794039991</v>
      </c>
      <c r="H38" s="55"/>
      <c r="I38" s="55"/>
    </row>
    <row r="39" spans="1:9" ht="18" customHeight="1">
      <c r="A39" s="21" t="s">
        <v>29</v>
      </c>
      <c r="B39" s="14"/>
      <c r="C39" s="14"/>
      <c r="D39" s="14"/>
      <c r="E39" s="63"/>
      <c r="F39" s="63"/>
      <c r="G39" s="63"/>
      <c r="H39" s="55"/>
      <c r="I39" s="55"/>
    </row>
    <row r="40" spans="1:9" ht="18" customHeight="1">
      <c r="A40" s="64" t="s">
        <v>30</v>
      </c>
      <c r="B40" s="77"/>
      <c r="C40" s="77"/>
      <c r="D40" s="77"/>
      <c r="E40" s="77"/>
      <c r="F40" s="77"/>
      <c r="G40" s="77"/>
      <c r="H40" s="55"/>
      <c r="I40" s="55"/>
    </row>
    <row r="41" spans="1:9" ht="18" customHeight="1">
      <c r="A41" s="77"/>
      <c r="B41" s="77"/>
      <c r="C41" s="77"/>
      <c r="D41" s="77"/>
      <c r="E41" s="77"/>
      <c r="F41" s="77"/>
      <c r="G41" s="77"/>
      <c r="H41" s="55"/>
      <c r="I41" s="55"/>
    </row>
    <row r="42" spans="1:9" ht="18" customHeight="1">
      <c r="A42" s="77"/>
      <c r="B42" s="77"/>
      <c r="C42" s="77"/>
      <c r="D42" s="77"/>
      <c r="E42" s="77"/>
      <c r="F42" s="77"/>
      <c r="G42" s="77"/>
      <c r="H42" s="55"/>
      <c r="I42" s="55"/>
    </row>
    <row r="43" spans="1:9" ht="18" customHeight="1">
      <c r="A43" s="77"/>
      <c r="B43" s="77"/>
      <c r="C43" s="77"/>
      <c r="D43" s="77"/>
      <c r="E43" s="77"/>
      <c r="F43" s="77"/>
      <c r="G43" s="77"/>
      <c r="H43" s="55"/>
      <c r="I43" s="55"/>
    </row>
    <row r="44" spans="1:9" ht="50.25" customHeight="1">
      <c r="A44" s="78"/>
      <c r="B44" s="78"/>
      <c r="C44" s="78"/>
      <c r="D44" s="78"/>
      <c r="E44" s="78"/>
      <c r="F44" s="78"/>
      <c r="G44" s="78"/>
      <c r="H44" s="55"/>
      <c r="I44" s="55"/>
    </row>
    <row r="45" spans="1:9" ht="18" customHeight="1">
      <c r="A45" s="21" t="s">
        <v>31</v>
      </c>
      <c r="B45" s="14"/>
      <c r="C45" s="14"/>
      <c r="D45" s="14"/>
      <c r="E45" s="63"/>
      <c r="F45" s="63"/>
      <c r="G45" s="63"/>
      <c r="H45" s="55"/>
      <c r="I45" s="55"/>
    </row>
    <row r="46" spans="1:9" ht="42" customHeight="1">
      <c r="A46" s="64" t="s">
        <v>32</v>
      </c>
      <c r="B46" s="65"/>
      <c r="C46" s="65"/>
      <c r="D46" s="65"/>
      <c r="E46" s="65"/>
      <c r="F46" s="65"/>
      <c r="G46" s="65"/>
      <c r="H46" s="55"/>
      <c r="I46" s="55"/>
    </row>
    <row r="47" spans="1:7" ht="14.1">
      <c r="A47" s="14" t="s">
        <v>33</v>
      </c>
      <c r="B47" s="14"/>
      <c r="C47" s="14"/>
      <c r="D47" s="14"/>
      <c r="E47" s="14"/>
      <c r="F47" s="14"/>
      <c r="G47" s="14"/>
    </row>
    <row r="48" spans="1:7" ht="28.5" customHeight="1">
      <c r="A48" s="66" t="s">
        <v>34</v>
      </c>
      <c r="B48" s="66"/>
      <c r="C48" s="66"/>
      <c r="D48" s="66"/>
      <c r="E48" s="66"/>
      <c r="F48" s="66"/>
      <c r="G48" s="66"/>
    </row>
    <row r="49" spans="1:9" ht="14.1">
      <c r="A49" s="14" t="s">
        <v>35</v>
      </c>
      <c r="B49" s="14"/>
      <c r="C49" s="14"/>
      <c r="D49" s="14"/>
      <c r="E49" s="14"/>
      <c r="F49" s="14"/>
      <c r="G49" s="14"/>
      <c r="H49" s="55"/>
      <c r="I49" s="55"/>
    </row>
    <row r="50" spans="1:7" ht="14.1">
      <c r="A50" s="14" t="s">
        <v>36</v>
      </c>
      <c r="B50" s="14"/>
      <c r="C50" s="14"/>
      <c r="D50" s="14"/>
      <c r="E50" s="14"/>
      <c r="F50" s="14"/>
      <c r="G50" s="14"/>
    </row>
    <row r="51" spans="1:7" ht="14.1">
      <c r="A51" s="14"/>
      <c r="B51" s="14"/>
      <c r="C51" s="14"/>
      <c r="D51" s="14"/>
      <c r="E51" s="14"/>
      <c r="F51" s="14"/>
      <c r="G51" s="14"/>
    </row>
    <row r="52" spans="1:7" ht="14.1">
      <c r="A52" s="14"/>
      <c r="B52" s="14"/>
      <c r="C52" s="14"/>
      <c r="D52" s="14"/>
      <c r="E52" s="14"/>
      <c r="F52" s="14"/>
      <c r="G52" s="14"/>
    </row>
    <row r="53" spans="1:7" ht="14.1">
      <c r="A53" s="14"/>
      <c r="B53" s="14"/>
      <c r="C53" s="14"/>
      <c r="D53" s="14"/>
      <c r="E53" s="14"/>
      <c r="F53" s="14"/>
      <c r="G53" s="14"/>
    </row>
    <row r="54" spans="1:7" ht="14.1">
      <c r="A54" s="14"/>
      <c r="B54" s="14"/>
      <c r="C54" s="14"/>
      <c r="D54" s="14"/>
      <c r="E54" s="14"/>
      <c r="F54" s="14"/>
      <c r="G54" s="14"/>
    </row>
    <row r="55" spans="1:7" ht="14.1">
      <c r="A55" s="14"/>
      <c r="B55" s="14"/>
      <c r="C55" s="14"/>
      <c r="D55" s="14"/>
      <c r="E55" s="14"/>
      <c r="F55" s="14"/>
      <c r="G55" s="14"/>
    </row>
    <row r="56" spans="1:7" ht="14.1">
      <c r="A56" s="14"/>
      <c r="B56" s="14"/>
      <c r="C56" s="14"/>
      <c r="D56" s="14"/>
      <c r="E56" s="14"/>
      <c r="F56" s="14"/>
      <c r="G56" s="14"/>
    </row>
    <row r="57" spans="1:7" ht="14.1">
      <c r="A57" s="14"/>
      <c r="B57" s="14"/>
      <c r="C57" s="14"/>
      <c r="D57" s="14"/>
      <c r="E57" s="14"/>
      <c r="F57" s="14"/>
      <c r="G57" s="14"/>
    </row>
    <row r="58" spans="1:7" ht="14.1">
      <c r="A58" s="14"/>
      <c r="B58" s="14"/>
      <c r="C58" s="14"/>
      <c r="D58" s="14"/>
      <c r="E58" s="14"/>
      <c r="F58" s="14"/>
      <c r="G58" s="14"/>
    </row>
    <row r="59" spans="1:7" ht="14.1">
      <c r="A59" s="14"/>
      <c r="B59" s="14"/>
      <c r="C59" s="14"/>
      <c r="D59" s="14"/>
      <c r="E59" s="14"/>
      <c r="F59" s="14"/>
      <c r="G59" s="14"/>
    </row>
    <row r="60" spans="1:7" ht="14.1">
      <c r="A60" s="14"/>
      <c r="B60" s="14"/>
      <c r="C60" s="14"/>
      <c r="D60" s="14"/>
      <c r="E60" s="14"/>
      <c r="F60" s="14"/>
      <c r="G60" s="14"/>
    </row>
    <row r="61" spans="1:7" ht="14.1">
      <c r="A61" s="14"/>
      <c r="B61" s="14"/>
      <c r="C61" s="14"/>
      <c r="D61" s="14"/>
      <c r="E61" s="14"/>
      <c r="F61" s="14"/>
      <c r="G61" s="14"/>
    </row>
    <row r="62" spans="1:7" ht="14.1">
      <c r="A62" s="14"/>
      <c r="B62" s="14"/>
      <c r="C62" s="14"/>
      <c r="D62" s="14"/>
      <c r="E62" s="14"/>
      <c r="F62" s="14"/>
      <c r="G62" s="14"/>
    </row>
    <row r="63" spans="1:7" ht="14.1">
      <c r="A63" s="14"/>
      <c r="B63" s="14"/>
      <c r="C63" s="14"/>
      <c r="D63" s="14"/>
      <c r="E63" s="14"/>
      <c r="F63" s="14"/>
      <c r="G63" s="14"/>
    </row>
    <row r="64" spans="1:7" ht="14.1">
      <c r="A64" s="14"/>
      <c r="B64" s="14"/>
      <c r="C64" s="14"/>
      <c r="D64" s="14"/>
      <c r="E64" s="14"/>
      <c r="F64" s="14"/>
      <c r="G64" s="14"/>
    </row>
    <row r="65" spans="1:7" ht="14.1">
      <c r="A65" s="14"/>
      <c r="B65" s="14"/>
      <c r="C65" s="14"/>
      <c r="D65" s="14"/>
      <c r="E65" s="14"/>
      <c r="F65" s="14"/>
      <c r="G65" s="14"/>
    </row>
    <row r="66" spans="1:7" ht="14.1">
      <c r="A66" s="14"/>
      <c r="B66" s="14"/>
      <c r="C66" s="14"/>
      <c r="D66" s="14"/>
      <c r="E66" s="14"/>
      <c r="F66" s="14"/>
      <c r="G66" s="14"/>
    </row>
    <row r="67" spans="1:7" ht="14.1">
      <c r="A67" s="14"/>
      <c r="B67" s="14"/>
      <c r="C67" s="14"/>
      <c r="D67" s="14"/>
      <c r="E67" s="14"/>
      <c r="F67" s="14"/>
      <c r="G67" s="14"/>
    </row>
    <row r="68" spans="1:7" ht="14.1">
      <c r="A68" s="14"/>
      <c r="B68" s="14"/>
      <c r="C68" s="14"/>
      <c r="D68" s="14"/>
      <c r="E68" s="14"/>
      <c r="F68" s="14"/>
      <c r="G68" s="14"/>
    </row>
    <row r="69" spans="1:7" ht="14.1">
      <c r="A69" s="14"/>
      <c r="B69" s="14"/>
      <c r="C69" s="14"/>
      <c r="D69" s="14"/>
      <c r="E69" s="14"/>
      <c r="F69" s="14"/>
      <c r="G69" s="14"/>
    </row>
    <row r="70" spans="1:7" ht="14.1">
      <c r="A70" s="14"/>
      <c r="B70" s="14"/>
      <c r="C70" s="14"/>
      <c r="D70" s="14"/>
      <c r="E70" s="14"/>
      <c r="F70" s="14"/>
      <c r="G70" s="14"/>
    </row>
    <row r="71" spans="1:7" ht="14.1">
      <c r="A71" s="14"/>
      <c r="B71" s="14"/>
      <c r="C71" s="14"/>
      <c r="D71" s="14"/>
      <c r="E71" s="14"/>
      <c r="F71" s="14"/>
      <c r="G71" s="14"/>
    </row>
    <row r="72" spans="1:7" ht="14.1">
      <c r="A72" s="14"/>
      <c r="B72" s="14"/>
      <c r="C72" s="14"/>
      <c r="D72" s="14"/>
      <c r="E72" s="14"/>
      <c r="F72" s="14"/>
      <c r="G72" s="14"/>
    </row>
    <row r="73" spans="1:7" ht="14.1">
      <c r="A73" s="14"/>
      <c r="B73" s="14"/>
      <c r="C73" s="14"/>
      <c r="D73" s="14"/>
      <c r="E73" s="14"/>
      <c r="F73" s="14"/>
      <c r="G73" s="14"/>
    </row>
    <row r="74" spans="1:7" ht="14.1">
      <c r="A74" s="14"/>
      <c r="B74" s="14"/>
      <c r="C74" s="14"/>
      <c r="D74" s="14"/>
      <c r="E74" s="14"/>
      <c r="F74" s="14"/>
      <c r="G74" s="14"/>
    </row>
  </sheetData>
  <mergeCells count="8">
    <mergeCell ref="A46:G46"/>
    <mergeCell ref="A48:G48"/>
    <mergeCell ref="A12:G13"/>
    <mergeCell ref="A17:B17"/>
    <mergeCell ref="A18:B18"/>
    <mergeCell ref="A25:B25"/>
    <mergeCell ref="A26:B26"/>
    <mergeCell ref="A40:G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15B1E51522CDA1498B0CFE1C64C12485" ma:contentTypeVersion="5" ma:contentTypeDescription="Create a new document." ma:contentTypeScope="" ma:versionID="27bb9310c779c9b003cfea73e093dab6">
  <xsd:schema xmlns:xsd="http://www.w3.org/2001/XMLSchema" xmlns:xs="http://www.w3.org/2001/XMLSchema" xmlns:p="http://schemas.microsoft.com/office/2006/metadata/properties" xmlns:ns1="http://schemas.microsoft.com/sharepoint/v3" xmlns:ns2="http://schemas.microsoft.com/sharepoint/v3/fields" xmlns:ns3="308dc21f-8940-46b7-9ee9-f86b439897b1" xmlns:ns4="4014f290-5a86-44a6-bf90-5365310a716f" targetNamespace="http://schemas.microsoft.com/office/2006/metadata/properties" ma:root="true" ma:fieldsID="66aafa896553c360131303fc70e9434e" ns1:_="" ns2:_="" ns3:_="" ns4:_="">
    <xsd:import namespace="http://schemas.microsoft.com/sharepoint/v3"/>
    <xsd:import namespace="http://schemas.microsoft.com/sharepoint/v3/fields"/>
    <xsd:import namespace="308dc21f-8940-46b7-9ee9-f86b439897b1"/>
    <xsd:import namespace="4014f290-5a86-44a6-bf90-5365310a716f"/>
    <xsd:element name="properties">
      <xsd:complexType>
        <xsd:sequence>
          <xsd:element name="documentManagement">
            <xsd:complexType>
              <xsd:all>
                <xsd:element ref="ns1:AssignedTo" minOccurs="0"/>
                <xsd:element ref="ns2:TaskDueDate" minOccurs="0"/>
                <xsd:element ref="ns3:Date_x0020_transmitted"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transmitted" ma:index="10" nillable="true" ma:displayName="Date Transmitted" ma:format="DateOnly" ma:internalName="Date_x0020_transmit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PSBReviewer" ma:index="11"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PSBReviewer xmlns="4014f290-5a86-44a6-bf90-5365310a716f">
      <UserInfo>
        <DisplayName/>
        <AccountId xsi:nil="true"/>
        <AccountType/>
      </UserInfo>
    </PSBReview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5ECE20-9BA1-4589-8C75-3A53C58C5654}"/>
</file>

<file path=customXml/itemProps2.xml><?xml version="1.0" encoding="utf-8"?>
<ds:datastoreItem xmlns:ds="http://schemas.openxmlformats.org/officeDocument/2006/customXml" ds:itemID="{7D536E10-389A-447A-B9F9-D4D444DEE072}"/>
</file>

<file path=customXml/itemProps3.xml><?xml version="1.0" encoding="utf-8"?>
<ds:datastoreItem xmlns:ds="http://schemas.openxmlformats.org/officeDocument/2006/customXml" ds:itemID="{4ABC3AC5-946E-4C5D-97BE-548A0EBC48B2}"/>
</file>

<file path=customXml/itemProps4.xml><?xml version="1.0" encoding="utf-8"?>
<ds:datastoreItem xmlns:ds="http://schemas.openxmlformats.org/officeDocument/2006/customXml" ds:itemID="{A3869B33-1F32-4B90-B057-E4885092C3FD}"/>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Bennett, Nathaniel</dc:creator>
  <cp:keywords/>
  <dc:description/>
  <cp:lastModifiedBy>Bennett, Nathaniel</cp:lastModifiedBy>
  <dcterms:created xsi:type="dcterms:W3CDTF">2022-12-23T17:55:34Z</dcterms:created>
  <dcterms:modified xsi:type="dcterms:W3CDTF">2022-12-23T18:02:46Z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0x01010015B1E51522CDA1498B0CFE1C64C12485</vt:lpwstr>
  </property>
</Properties>
</file>