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hisWorkbook"/>
  <bookViews>
    <workbookView xWindow="780" yWindow="780" windowWidth="21600" windowHeight="11385" tabRatio="871" activeTab="0"/>
  </bookViews>
  <sheets>
    <sheet name="AttachA" sheetId="30" r:id="rId1"/>
  </sheets>
  <externalReferences>
    <externalReference r:id="rId4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gency">#REF!</definedName>
    <definedName name="allinalert">OFFSET(#REF!,,,,years)</definedName>
    <definedName name="allindsc">OFFSET(#REF!,,,,years)</definedName>
    <definedName name="allinreq">OFFSET(#REF!,,,,years)</definedName>
    <definedName name="allintarget">OFFSET(#REF!,,,,years)</definedName>
    <definedName name="amconvey">OFFSET(#REF!,,,,years)</definedName>
    <definedName name="amplants">OFFSET(#REF!,,,,years)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ssetyear">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ien_amcon">OFFSET(#REF!,,,,years)</definedName>
    <definedName name="bien_amplant">OFFSET(#REF!,,,,years)</definedName>
    <definedName name="bien_bond">OFFSET(#REF!,,,,years)</definedName>
    <definedName name="bien_capimp">OFFSET(#REF!,,,,years)</definedName>
    <definedName name="bien_cash">OFFSET(#REF!,,,,years)</definedName>
    <definedName name="bien_grant">OFFSET(#REF!,,,,years)</definedName>
    <definedName name="bien_open">OFFSET(#REF!,,,,years)</definedName>
    <definedName name="bien_plan">OFFSET(#REF!,,,,years)</definedName>
    <definedName name="bien_regul">OFFSET(#REF!,,,,years)</definedName>
    <definedName name="bien_resil">OFFSET(#REF!,,,,years)</definedName>
    <definedName name="bien_resource">OFFSET(#REF!,,,,years)</definedName>
    <definedName name="bien_srf">OFFSET(#REF!,,,,years)</definedName>
    <definedName name="bien_wifia">OFFSET(#REF!,,,,years)</definedName>
    <definedName name="bondfund">OFFSET(#REF!,,,,years)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apimp">OFFSET(#REF!,,,,years)</definedName>
    <definedName name="capres">OFFSET(#REF!,,,,years)</definedName>
    <definedName name="cashcip">OFFSET(#REF!,,,,years)</definedName>
    <definedName name="cashfund">OFFSET(#REF!,,,,years)</definedName>
    <definedName name="cashfundtarget">OFFSET(#REF!,,,,years)</definedName>
    <definedName name="cc" hidden="1">{"NonWhole",#N/A,FALSE,"ReorgRevisted"}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v">OFFSET(#REF!,,,,years)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ebt">OFFSET(#REF!,,,,years)</definedName>
    <definedName name="debtres">OFFSET(#REF!,,,,years)</definedName>
    <definedName name="debttype">#REF!</definedName>
    <definedName name="donya" hidden="1">{"Whole",#N/A,FALSE,"ReorgRevisted"}</definedName>
    <definedName name="dtaratio_1">OFFSET(#REF!,,,,years)</definedName>
    <definedName name="dtaratio_2">OFFSET(#REF!,,,,years)</definedName>
    <definedName name="e" hidden="1">{"Whole",#N/A,FALSE,"ReorgRevisted"}</definedName>
    <definedName name="efg" hidden="1">{"cxtransfer",#N/A,FALSE,"ReorgRevisted"}</definedName>
    <definedName name="existingdebt">OFFSET(#REF!,,,,years)</definedName>
    <definedName name="expinflate">#REF!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grantfund">OFFSET(#REF!,,,,years)</definedName>
    <definedName name="graphstart">#REF!</definedName>
    <definedName name="HazWaste" hidden="1">{"cxtransfer",#N/A,FALSE,"ReorgRevisted"}</definedName>
    <definedName name="iii" hidden="1">{"Dis",#N/A,FALSE,"ReorgRevisted"}</definedName>
    <definedName name="inflateoption">#REF!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maxtarget">OFFSET(#REF!,,,,years)</definedName>
    <definedName name="mental" hidden="1">{"NonWhole",#N/A,FALSE,"ReorgRevisted"}</definedName>
    <definedName name="minallin">OFFSET(#REF!,,,,years)</definedName>
    <definedName name="mintarget">OFFSET(#REF!,,,,years)</definedName>
    <definedName name="model">#REF!</definedName>
    <definedName name="Monthly_Ind_Ins">58.01</definedName>
    <definedName name="Monthly_Medical">1142</definedName>
    <definedName name="netcash">OFFSET(#REF!,,,,years)</definedName>
    <definedName name="newdebt">OFFSET(#REF!,,,,years)</definedName>
    <definedName name="ob" hidden="1">{"cxtransfer",#N/A,FALSE,"ReorgRevisted"}</definedName>
    <definedName name="omexp">OFFSET(#REF!,,,,years)</definedName>
    <definedName name="operen">OFFSET(#REF!,,,,years)</definedName>
    <definedName name="opres">OFFSET(#REF!,,,,years)</definedName>
    <definedName name="p" hidden="1">{"Dis",#N/A,FALSE,"ReorgRevisted"}</definedName>
    <definedName name="PERS_Percent">0.0613</definedName>
    <definedName name="planadmin">OFFSET(#REF!,,,,years)</definedName>
    <definedName name="prorev">OFFSET(#REF!,,,,years)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gulatory">OFFSET(#REF!,,,,years)</definedName>
    <definedName name="remprincipal_1">OFFSET(#REF!,,,,years)</definedName>
    <definedName name="remprincipal_2">OFFSET(#REF!,,,,years)</definedName>
    <definedName name="rename" hidden="1">{"NonWhole",#N/A,FALSE,"ReorgRevisted"}</definedName>
    <definedName name="resiliency">OFFSET(#REF!,,,,years)</definedName>
    <definedName name="resource">OFFSET(#REF!,,,,years)</definedName>
    <definedName name="revinflate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werrate_c">OFFSET(#REF!,,,,years)</definedName>
    <definedName name="sewerrate_s">OFFSET(#REF!,,,,years)</definedName>
    <definedName name="sick.sick" hidden="1">{"Whole",#N/A,FALSE,"ReorgRevisted"}</definedName>
    <definedName name="sod" hidden="1">{"NonWhole",#N/A,FALSE,"ReorgRevisted"}</definedName>
    <definedName name="srffund">OFFSET(#REF!,,,,years)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ifiafund">OFFSET(#REF!,,,,years)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s">#REF!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<sst xmlns="http://schemas.openxmlformats.org/spreadsheetml/2006/main" count="66" uniqueCount="53">
  <si>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X</t>
  </si>
  <si>
    <t>Actual</t>
  </si>
  <si>
    <t>Budget</t>
  </si>
  <si>
    <t>Projected</t>
  </si>
  <si>
    <t>O&amp;M Expenses</t>
  </si>
  <si>
    <t>Existing Debt Service</t>
  </si>
  <si>
    <t>Investment Income</t>
  </si>
  <si>
    <t>New Debt Service</t>
  </si>
  <si>
    <t>Revenue</t>
  </si>
  <si>
    <t>Monthly Sewer Rate</t>
  </si>
  <si>
    <t>WIFIA Proceeds</t>
  </si>
  <si>
    <t>Capital Expenditures</t>
  </si>
  <si>
    <t>Capital Liquidity Reserve</t>
  </si>
  <si>
    <t>Rate Increase</t>
  </si>
  <si>
    <t>Residential Customer Equivalents (RCEs)</t>
  </si>
  <si>
    <t xml:space="preserve">Sewer Rate </t>
  </si>
  <si>
    <t>Capacity Charge</t>
  </si>
  <si>
    <t>Other Income</t>
  </si>
  <si>
    <t>Use (Transfer to) Rate Stabilization Reserve</t>
  </si>
  <si>
    <t>Total - Revenue</t>
  </si>
  <si>
    <t xml:space="preserve">Expenditures &amp; Transfers </t>
  </si>
  <si>
    <t>Debt Retirement/ Defeasance Use of Cash</t>
  </si>
  <si>
    <t>Minimum Operating Reserve Contribution</t>
  </si>
  <si>
    <t>Total - Expenditures &amp; Transfers</t>
  </si>
  <si>
    <t>Debt Service Coverage - All-In Debt Service</t>
  </si>
  <si>
    <t>Water Quality Operating Liquidity Reserve</t>
  </si>
  <si>
    <t>Rate Stabilization Reserve Account</t>
  </si>
  <si>
    <t>State Loan Proceeds</t>
  </si>
  <si>
    <t>Commercial Paper / Interim Financing</t>
  </si>
  <si>
    <t>Retirement of Interim Financing</t>
  </si>
  <si>
    <t>Emergency Capital Reserve</t>
  </si>
  <si>
    <t xml:space="preserve">Debt Service Coverage - Parity Bonds (Senior Lien) </t>
  </si>
  <si>
    <t xml:space="preserve">Net Cash Flow </t>
  </si>
  <si>
    <t>Variable Rate Debt Proceeds</t>
  </si>
  <si>
    <t>Revenue Bonds Reserve Account</t>
  </si>
  <si>
    <t>Ending Reserve Balances</t>
  </si>
  <si>
    <t xml:space="preserve">Debt Reserve Contribution/(Requirement) </t>
  </si>
  <si>
    <t>Net Cash Flow</t>
  </si>
  <si>
    <t>Ending Balance</t>
  </si>
  <si>
    <t>[a] Includes target 40% capital funding from rates, plus excess transfer from the operating reserve in 2021.</t>
  </si>
  <si>
    <t>Net Bond Proceeds</t>
  </si>
  <si>
    <t>Ending Balance Before Transfers</t>
  </si>
  <si>
    <t>Beginning Balance</t>
  </si>
  <si>
    <t>Year-end Transfers from Operating 4611</t>
  </si>
  <si>
    <t>State Revolving Fund Reserve Account</t>
  </si>
  <si>
    <t>Grants, Settlements, and Other</t>
  </si>
  <si>
    <t>Cash-funded Capital (transfer to 3611) [a]</t>
  </si>
  <si>
    <t xml:space="preserve">Beginning Balance Operating 4611 Unrestricted </t>
  </si>
  <si>
    <t>Capital Funding Plan - 3611 &amp; 3612 ($ '000)</t>
  </si>
  <si>
    <t>Operating Financial Plan 4611 ($ '000)</t>
  </si>
  <si>
    <t>Attachment A</t>
  </si>
  <si>
    <t xml:space="preserve">KC Wastewater Treatment Division </t>
  </si>
  <si>
    <t>Wastewater Treatment Division 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</si>
</sst>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#,##0.0,;\(#,##0.0,\)"/>
    <numFmt numFmtId="168" formatCode="#,##0.00000_);\(#,##0.00000\)"/>
    <numFmt numFmtId="169" formatCode="_(&quot;$&quot;* #,##0.000_);_(&quot;$&quot;* \(#,##0.000\);_(&quot;$&quot;* &quot;-&quot;??_);_(@_)"/>
    <numFmt numFmtId="170" formatCode="&quot;$&quot;* #,##0_);[Red]&quot;$&quot;* \(#,##0\);&quot;$&quot;* \-0\-_)"/>
    <numFmt numFmtId="171" formatCode="#,##0_);\(#,##0\);\-0\-_)"/>
    <numFmt numFmtId="172" formatCode="&quot;$&quot;#,##0.0;\-&quot;$&quot;#,##0.0"/>
    <numFmt numFmtId="173" formatCode="0000"/>
    <numFmt numFmtId="174" formatCode="&quot;$&quot;#,##0\ ;\(&quot;$&quot;#,##0\)"/>
    <numFmt numFmtId="175" formatCode="#,##0.00;[Red]\(#,##0.00\)"/>
    <numFmt numFmtId="176" formatCode="00000"/>
    <numFmt numFmtId="177" formatCode="mm/dd/yy"/>
    <numFmt numFmtId="178" formatCode="000000000"/>
    <numFmt numFmtId="179" formatCode="00\-000\-000\-0"/>
    <numFmt numFmtId="180" formatCode="[&lt;=9999999]000\-0000;[&gt;9999999]\(000\)\ 000\-0000;General"/>
    <numFmt numFmtId="181" formatCode="000000"/>
    <numFmt numFmtId="182" formatCode="000"/>
    <numFmt numFmtId="183" formatCode="&quot;$&quot;* #,##0.00_);[Red]&quot;$&quot;* \(#,##0.00\)"/>
    <numFmt numFmtId="184" formatCode="0_)"/>
    <numFmt numFmtId="185" formatCode="&quot;$&quot;#,##0.00;\-&quot;$&quot;#,##0.00"/>
    <numFmt numFmtId="186" formatCode="#,##0;\(#,##0\)"/>
    <numFmt numFmtId="187" formatCode="0.00\x"/>
  </numFmts>
  <fonts count="5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Helv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10"/>
      <name val="Helv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BE5E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BE5E9"/>
      <name val="Calibri"/>
      <family val="2"/>
      <scheme val="minor"/>
    </font>
    <font>
      <i/>
      <sz val="11"/>
      <color theme="1" tint="0.24998000264167786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</borders>
  <cellStyleXfs count="6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37" fontId="9" fillId="0" borderId="0">
      <alignment/>
      <protection/>
    </xf>
    <xf numFmtId="166" fontId="10" fillId="0" borderId="0">
      <alignment/>
      <protection/>
    </xf>
    <xf numFmtId="164" fontId="10" fillId="0" borderId="0">
      <alignment/>
      <protection/>
    </xf>
    <xf numFmtId="166" fontId="11" fillId="0" borderId="0">
      <alignment horizontal="center"/>
      <protection/>
    </xf>
    <xf numFmtId="169" fontId="9" fillId="0" borderId="1">
      <alignment horizontal="center"/>
      <protection/>
    </xf>
    <xf numFmtId="0" fontId="12" fillId="0" borderId="0">
      <alignment horizontal="center"/>
      <protection/>
    </xf>
    <xf numFmtId="166" fontId="13" fillId="0" borderId="0">
      <alignment horizontal="center"/>
      <protection/>
    </xf>
    <xf numFmtId="43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" fillId="2" borderId="0" applyNumberFormat="0" applyFont="0" applyBorder="0" applyProtection="0">
      <alignment/>
    </xf>
    <xf numFmtId="175" fontId="1" fillId="0" borderId="1">
      <alignment horizontal="center"/>
      <protection/>
    </xf>
    <xf numFmtId="175" fontId="1" fillId="0" borderId="1">
      <alignment horizontal="center"/>
      <protection/>
    </xf>
    <xf numFmtId="170" fontId="5" fillId="0" borderId="2" applyFont="0" applyFill="0" applyProtection="0">
      <alignment/>
    </xf>
    <xf numFmtId="0" fontId="3" fillId="3" borderId="0" applyNumberFormat="0" applyFont="0" applyBorder="0" applyProtection="0">
      <alignment/>
    </xf>
    <xf numFmtId="0" fontId="3" fillId="4" borderId="0" applyNumberFormat="0" applyFont="0" applyBorder="0" applyProtection="0">
      <alignment/>
    </xf>
    <xf numFmtId="0" fontId="3" fillId="5" borderId="0" applyNumberFormat="0" applyFont="0" applyBorder="0" applyProtection="0">
      <alignment/>
    </xf>
    <xf numFmtId="0" fontId="3" fillId="6" borderId="0" applyNumberFormat="0" applyFont="0" applyBorder="0" applyProtection="0">
      <alignment/>
    </xf>
    <xf numFmtId="1" fontId="12" fillId="0" borderId="0">
      <alignment horizontal="center"/>
      <protection/>
    </xf>
    <xf numFmtId="37" fontId="12" fillId="0" borderId="0">
      <alignment/>
      <protection/>
    </xf>
    <xf numFmtId="173" fontId="15" fillId="0" borderId="1">
      <alignment horizontal="center"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9" fillId="0" borderId="3">
      <alignment horizontal="center"/>
      <protection/>
    </xf>
    <xf numFmtId="0" fontId="14" fillId="0" borderId="0">
      <alignment vertical="top"/>
      <protection/>
    </xf>
    <xf numFmtId="164" fontId="10" fillId="7" borderId="2">
      <alignment/>
      <protection/>
    </xf>
    <xf numFmtId="164" fontId="10" fillId="7" borderId="4">
      <alignment/>
      <protection/>
    </xf>
    <xf numFmtId="171" fontId="5" fillId="0" borderId="5" applyFont="0" applyFill="0" applyProtection="0">
      <alignment/>
    </xf>
    <xf numFmtId="164" fontId="10" fillId="7" borderId="4">
      <alignment/>
      <protection/>
    </xf>
    <xf numFmtId="164" fontId="10" fillId="0" borderId="6">
      <alignment/>
      <protection/>
    </xf>
    <xf numFmtId="164" fontId="10" fillId="0" borderId="6">
      <alignment/>
      <protection/>
    </xf>
    <xf numFmtId="164" fontId="10" fillId="7" borderId="4">
      <alignment/>
      <protection/>
    </xf>
    <xf numFmtId="172" fontId="9" fillId="0" borderId="3">
      <alignment horizontal="center"/>
      <protection/>
    </xf>
    <xf numFmtId="167" fontId="12" fillId="0" borderId="0">
      <alignment/>
      <protection/>
    </xf>
    <xf numFmtId="0" fontId="3" fillId="8" borderId="0" applyNumberFormat="0" applyFont="0" applyBorder="0" applyProtection="0">
      <alignment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7" applyNumberFormat="0" applyAlignment="0" applyProtection="0"/>
    <xf numFmtId="0" fontId="21" fillId="27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9" borderId="13" applyNumberFormat="0" applyFont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30" borderId="0" applyNumberFormat="0" applyBorder="0" applyAlignment="0" applyProtection="0"/>
    <xf numFmtId="0" fontId="17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11" borderId="0" applyNumberFormat="0" applyBorder="0" applyAlignment="0" applyProtection="0"/>
    <xf numFmtId="0" fontId="16" fillId="3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7" fillId="14" borderId="0" applyNumberFormat="0" applyBorder="0" applyAlignment="0" applyProtection="0"/>
    <xf numFmtId="0" fontId="16" fillId="34" borderId="0" applyNumberFormat="0" applyBorder="0" applyAlignment="0" applyProtection="0"/>
    <xf numFmtId="0" fontId="17" fillId="15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0" applyNumberFormat="0" applyBorder="0" applyAlignment="0" applyProtection="0"/>
    <xf numFmtId="0" fontId="17" fillId="12" borderId="0" applyNumberFormat="0" applyBorder="0" applyAlignment="0" applyProtection="0"/>
    <xf numFmtId="0" fontId="16" fillId="37" borderId="0" applyNumberFormat="0" applyBorder="0" applyAlignment="0" applyProtection="0"/>
    <xf numFmtId="0" fontId="17" fillId="15" borderId="0" applyNumberFormat="0" applyBorder="0" applyAlignment="0" applyProtection="0"/>
    <xf numFmtId="0" fontId="16" fillId="38" borderId="0" applyNumberFormat="0" applyBorder="0" applyAlignment="0" applyProtection="0"/>
    <xf numFmtId="0" fontId="17" fillId="18" borderId="0" applyNumberFormat="0" applyBorder="0" applyAlignment="0" applyProtection="0"/>
    <xf numFmtId="0" fontId="16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40" borderId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0" fontId="19" fillId="10" borderId="0" applyNumberFormat="0" applyBorder="0" applyAlignment="0" applyProtection="0"/>
    <xf numFmtId="0" fontId="20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" fillId="0" borderId="0">
      <alignment horizontal="center"/>
      <protection locked="0"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9" fontId="1" fillId="0" borderId="0">
      <alignment horizontal="center"/>
      <protection locked="0"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0" fontId="1" fillId="0" borderId="0">
      <alignment horizontal="center"/>
      <protection/>
    </xf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41" borderId="16" applyNumberFormat="0" applyFont="0" applyAlignment="0" applyProtection="0"/>
    <xf numFmtId="0" fontId="1" fillId="29" borderId="13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0" fontId="31" fillId="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42" fontId="6" fillId="0" borderId="17" applyFont="0">
      <alignment/>
      <protection/>
    </xf>
    <xf numFmtId="0" fontId="1" fillId="0" borderId="0" applyNumberFormat="0" applyBorder="0">
      <alignment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183" fontId="1" fillId="0" borderId="4" applyFont="0" applyFill="0" applyProtection="0">
      <alignment/>
    </xf>
    <xf numFmtId="41" fontId="36" fillId="0" borderId="18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22" applyFont="1" applyAlignment="1">
      <alignment vertical="center"/>
      <protection/>
    </xf>
    <xf numFmtId="0" fontId="47" fillId="42" borderId="19" xfId="0" applyFont="1" applyFill="1" applyBorder="1" applyAlignment="1">
      <alignment vertical="center"/>
    </xf>
    <xf numFmtId="0" fontId="47" fillId="42" borderId="0" xfId="0" applyFont="1" applyFill="1" applyAlignment="1">
      <alignment horizontal="center" vertical="center"/>
    </xf>
    <xf numFmtId="0" fontId="45" fillId="43" borderId="0" xfId="0" applyFont="1" applyFill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7" fillId="42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7" fillId="0" borderId="19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4" fontId="46" fillId="0" borderId="0" xfId="22" applyNumberFormat="1" applyFont="1" applyAlignment="1">
      <alignment horizontal="center" vertical="center"/>
      <protection/>
    </xf>
    <xf numFmtId="7" fontId="2" fillId="0" borderId="0" xfId="0" applyNumberFormat="1" applyFont="1" applyAlignment="1">
      <alignment vertical="center"/>
    </xf>
    <xf numFmtId="7" fontId="2" fillId="0" borderId="20" xfId="0" applyNumberFormat="1" applyFont="1" applyBorder="1" applyAlignment="1">
      <alignment vertical="center"/>
    </xf>
    <xf numFmtId="10" fontId="46" fillId="0" borderId="0" xfId="24" applyNumberFormat="1" applyFont="1" applyBorder="1" applyAlignment="1">
      <alignment vertical="center"/>
    </xf>
    <xf numFmtId="10" fontId="46" fillId="0" borderId="20" xfId="24" applyNumberFormat="1" applyFont="1" applyBorder="1" applyAlignment="1">
      <alignment vertical="center"/>
    </xf>
    <xf numFmtId="185" fontId="46" fillId="0" borderId="21" xfId="25" applyNumberFormat="1" applyFont="1" applyBorder="1" applyAlignment="1">
      <alignment horizontal="left" vertical="center"/>
    </xf>
    <xf numFmtId="43" fontId="46" fillId="0" borderId="0" xfId="26" applyFont="1" applyBorder="1" applyAlignment="1">
      <alignment vertical="center"/>
    </xf>
    <xf numFmtId="37" fontId="46" fillId="0" borderId="0" xfId="26" applyNumberFormat="1" applyFont="1" applyBorder="1" applyAlignment="1">
      <alignment vertical="center"/>
    </xf>
    <xf numFmtId="37" fontId="46" fillId="0" borderId="0" xfId="22" applyNumberFormat="1" applyFont="1" applyAlignment="1">
      <alignment vertical="center"/>
      <protection/>
    </xf>
    <xf numFmtId="37" fontId="46" fillId="0" borderId="20" xfId="22" applyNumberFormat="1" applyFont="1" applyBorder="1" applyAlignment="1">
      <alignment vertical="center"/>
      <protection/>
    </xf>
    <xf numFmtId="37" fontId="46" fillId="0" borderId="21" xfId="22" applyNumberFormat="1" applyFont="1" applyBorder="1" applyAlignment="1">
      <alignment horizontal="left" vertical="center"/>
      <protection/>
    </xf>
    <xf numFmtId="37" fontId="48" fillId="0" borderId="21" xfId="22" applyNumberFormat="1" applyFont="1" applyBorder="1" applyAlignment="1">
      <alignment horizontal="left" vertical="center"/>
      <protection/>
    </xf>
    <xf numFmtId="39" fontId="46" fillId="0" borderId="0" xfId="22" applyNumberFormat="1" applyFont="1" applyAlignment="1">
      <alignment vertical="center"/>
      <protection/>
    </xf>
    <xf numFmtId="164" fontId="46" fillId="0" borderId="0" xfId="26" applyNumberFormat="1" applyFont="1" applyBorder="1" applyAlignment="1">
      <alignment vertical="center"/>
    </xf>
    <xf numFmtId="164" fontId="46" fillId="0" borderId="20" xfId="26" applyNumberFormat="1" applyFont="1" applyBorder="1" applyAlignment="1">
      <alignment vertical="center"/>
    </xf>
    <xf numFmtId="37" fontId="46" fillId="0" borderId="21" xfId="22" applyNumberFormat="1" applyFont="1" applyBorder="1" applyAlignment="1">
      <alignment horizontal="left" vertical="center" indent="1"/>
      <protection/>
    </xf>
    <xf numFmtId="165" fontId="46" fillId="0" borderId="0" xfId="23" applyNumberFormat="1" applyFont="1" applyBorder="1" applyAlignment="1">
      <alignment vertical="center"/>
    </xf>
    <xf numFmtId="165" fontId="46" fillId="0" borderId="20" xfId="23" applyNumberFormat="1" applyFont="1" applyBorder="1" applyAlignment="1">
      <alignment vertical="center"/>
    </xf>
    <xf numFmtId="164" fontId="46" fillId="0" borderId="0" xfId="28" applyNumberFormat="1" applyFont="1" applyBorder="1" applyAlignment="1">
      <alignment vertical="center"/>
    </xf>
    <xf numFmtId="164" fontId="46" fillId="0" borderId="20" xfId="28" applyNumberFormat="1" applyFont="1" applyBorder="1" applyAlignment="1">
      <alignment vertical="center"/>
    </xf>
    <xf numFmtId="165" fontId="48" fillId="0" borderId="0" xfId="23" applyNumberFormat="1" applyFont="1" applyBorder="1" applyAlignment="1">
      <alignment vertical="center"/>
    </xf>
    <xf numFmtId="165" fontId="48" fillId="0" borderId="20" xfId="23" applyNumberFormat="1" applyFont="1" applyBorder="1" applyAlignment="1">
      <alignment vertical="center"/>
    </xf>
    <xf numFmtId="37" fontId="46" fillId="0" borderId="21" xfId="22" applyNumberFormat="1" applyFont="1" applyBorder="1" applyAlignment="1">
      <alignment vertical="center"/>
      <protection/>
    </xf>
    <xf numFmtId="186" fontId="48" fillId="0" borderId="21" xfId="22" applyNumberFormat="1" applyFont="1" applyBorder="1" applyAlignment="1">
      <alignment horizontal="left" vertical="center"/>
      <protection/>
    </xf>
    <xf numFmtId="186" fontId="46" fillId="0" borderId="21" xfId="22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6" fillId="0" borderId="0" xfId="22" applyFont="1" applyAlignment="1">
      <alignment vertical="center"/>
      <protection/>
    </xf>
    <xf numFmtId="185" fontId="46" fillId="0" borderId="21" xfId="25" applyNumberFormat="1" applyFont="1" applyBorder="1" applyAlignment="1">
      <alignment horizontal="left" vertical="center" indent="1"/>
    </xf>
    <xf numFmtId="41" fontId="46" fillId="0" borderId="5" xfId="23" applyNumberFormat="1" applyFont="1" applyBorder="1" applyAlignment="1">
      <alignment vertical="center"/>
    </xf>
    <xf numFmtId="39" fontId="48" fillId="0" borderId="21" xfId="22" applyNumberFormat="1" applyFont="1" applyBorder="1" applyAlignment="1">
      <alignment horizontal="left" vertical="center"/>
      <protection/>
    </xf>
    <xf numFmtId="43" fontId="46" fillId="0" borderId="20" xfId="26" applyFont="1" applyBorder="1" applyAlignment="1">
      <alignment vertical="center"/>
    </xf>
    <xf numFmtId="39" fontId="46" fillId="0" borderId="21" xfId="22" applyNumberFormat="1" applyFont="1" applyBorder="1" applyAlignment="1">
      <alignment horizontal="left" vertical="center" indent="1"/>
      <protection/>
    </xf>
    <xf numFmtId="41" fontId="46" fillId="0" borderId="0" xfId="28" applyNumberFormat="1" applyFont="1" applyBorder="1" applyAlignment="1">
      <alignment vertical="center"/>
    </xf>
    <xf numFmtId="39" fontId="46" fillId="0" borderId="21" xfId="22" applyNumberFormat="1" applyFont="1" applyBorder="1" applyAlignment="1">
      <alignment horizontal="left" vertical="center"/>
      <protection/>
    </xf>
    <xf numFmtId="187" fontId="46" fillId="0" borderId="0" xfId="26" applyNumberFormat="1" applyFont="1" applyBorder="1" applyAlignment="1">
      <alignment vertical="center"/>
    </xf>
    <xf numFmtId="187" fontId="46" fillId="0" borderId="20" xfId="26" applyNumberFormat="1" applyFont="1" applyBorder="1" applyAlignment="1">
      <alignment vertical="center"/>
    </xf>
    <xf numFmtId="186" fontId="46" fillId="0" borderId="22" xfId="22" applyNumberFormat="1" applyFont="1" applyBorder="1" applyAlignment="1">
      <alignment vertical="center"/>
      <protection/>
    </xf>
    <xf numFmtId="165" fontId="46" fillId="0" borderId="23" xfId="23" applyNumberFormat="1" applyFont="1" applyBorder="1" applyAlignment="1">
      <alignment vertical="center"/>
    </xf>
    <xf numFmtId="165" fontId="46" fillId="0" borderId="24" xfId="23" applyNumberFormat="1" applyFont="1" applyBorder="1" applyAlignment="1">
      <alignment vertical="center"/>
    </xf>
    <xf numFmtId="0" fontId="47" fillId="42" borderId="25" xfId="22" applyFont="1" applyFill="1" applyBorder="1" applyAlignment="1">
      <alignment horizontal="left" vertical="center"/>
      <protection/>
    </xf>
    <xf numFmtId="184" fontId="49" fillId="42" borderId="26" xfId="22" applyNumberFormat="1" applyFont="1" applyFill="1" applyBorder="1" applyAlignment="1">
      <alignment horizontal="center" vertical="center"/>
      <protection/>
    </xf>
    <xf numFmtId="184" fontId="49" fillId="42" borderId="27" xfId="22" applyNumberFormat="1" applyFont="1" applyFill="1" applyBorder="1" applyAlignment="1">
      <alignment horizontal="center" vertical="center"/>
      <protection/>
    </xf>
    <xf numFmtId="0" fontId="2" fillId="0" borderId="0" xfId="22" applyFont="1" applyFill="1" applyAlignment="1">
      <alignment vertical="center"/>
      <protection/>
    </xf>
    <xf numFmtId="185" fontId="48" fillId="0" borderId="21" xfId="25" applyNumberFormat="1" applyFont="1" applyBorder="1" applyAlignment="1">
      <alignment horizontal="left" vertical="center" indent="1"/>
    </xf>
    <xf numFmtId="164" fontId="46" fillId="0" borderId="23" xfId="28" applyNumberFormat="1" applyFont="1" applyBorder="1" applyAlignment="1">
      <alignment vertical="center"/>
    </xf>
    <xf numFmtId="164" fontId="46" fillId="0" borderId="24" xfId="28" applyNumberFormat="1" applyFont="1" applyBorder="1" applyAlignment="1">
      <alignment vertical="center"/>
    </xf>
    <xf numFmtId="186" fontId="46" fillId="0" borderId="0" xfId="22" applyNumberFormat="1" applyFont="1" applyAlignment="1">
      <alignment horizontal="left" vertical="center"/>
      <protection/>
    </xf>
    <xf numFmtId="165" fontId="2" fillId="0" borderId="0" xfId="23" applyNumberFormat="1" applyFont="1" applyAlignment="1">
      <alignment vertical="center"/>
    </xf>
    <xf numFmtId="0" fontId="50" fillId="0" borderId="0" xfId="0" applyFont="1" applyAlignment="1">
      <alignment vertical="center"/>
    </xf>
    <xf numFmtId="186" fontId="46" fillId="0" borderId="22" xfId="22" applyNumberFormat="1" applyFont="1" applyBorder="1" applyAlignment="1">
      <alignment horizontal="left" vertical="center" indent="1"/>
      <protection/>
    </xf>
    <xf numFmtId="41" fontId="46" fillId="0" borderId="0" xfId="26" applyNumberFormat="1" applyFont="1" applyBorder="1" applyAlignment="1">
      <alignment vertical="center"/>
    </xf>
    <xf numFmtId="42" fontId="46" fillId="0" borderId="0" xfId="26" applyNumberFormat="1" applyFont="1" applyBorder="1" applyAlignment="1">
      <alignment vertical="center"/>
    </xf>
    <xf numFmtId="41" fontId="48" fillId="0" borderId="0" xfId="23" applyNumberFormat="1" applyFont="1" applyBorder="1" applyAlignment="1">
      <alignment vertical="center"/>
    </xf>
    <xf numFmtId="42" fontId="46" fillId="0" borderId="0" xfId="23" applyNumberFormat="1" applyFont="1" applyBorder="1" applyAlignment="1">
      <alignment vertical="center"/>
    </xf>
    <xf numFmtId="42" fontId="46" fillId="0" borderId="6" xfId="23" applyNumberFormat="1" applyFont="1" applyBorder="1" applyAlignment="1">
      <alignment vertical="center"/>
    </xf>
    <xf numFmtId="41" fontId="46" fillId="0" borderId="0" xfId="22" applyNumberFormat="1" applyFont="1" applyAlignment="1">
      <alignment vertical="center"/>
      <protection/>
    </xf>
    <xf numFmtId="0" fontId="47" fillId="0" borderId="1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2" fontId="48" fillId="0" borderId="6" xfId="23" applyNumberFormat="1" applyFont="1" applyBorder="1" applyAlignment="1">
      <alignment vertical="center"/>
    </xf>
    <xf numFmtId="42" fontId="2" fillId="0" borderId="0" xfId="23" applyNumberFormat="1" applyFont="1" applyAlignment="1">
      <alignment vertical="center"/>
    </xf>
    <xf numFmtId="42" fontId="48" fillId="0" borderId="0" xfId="23" applyNumberFormat="1" applyFont="1" applyBorder="1" applyAlignment="1">
      <alignment vertical="center"/>
    </xf>
    <xf numFmtId="186" fontId="46" fillId="0" borderId="21" xfId="22" applyNumberFormat="1" applyFont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8" fillId="0" borderId="19" xfId="0" applyFont="1" applyFill="1" applyBorder="1" applyAlignment="1">
      <alignment vertical="center"/>
    </xf>
  </cellXfs>
  <cellStyles count="6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2" xfId="21"/>
    <cellStyle name="Normal 3" xfId="22"/>
    <cellStyle name="Currency 2" xfId="23"/>
    <cellStyle name="Percent 2" xfId="24"/>
    <cellStyle name="Currency 2 2" xfId="25"/>
    <cellStyle name="Comma 2" xfId="26"/>
    <cellStyle name="Percent 3" xfId="27"/>
    <cellStyle name="Comma 2 2" xfId="28"/>
    <cellStyle name="Normal 3 2" xfId="29"/>
    <cellStyle name="Percent 2 2" xfId="30"/>
    <cellStyle name="Currency 3" xfId="31"/>
    <cellStyle name="Normal 2 2" xfId="32"/>
    <cellStyle name="Normal 21" xfId="33"/>
    <cellStyle name="Comma 13" xfId="34"/>
    <cellStyle name="Currency 8" xfId="35"/>
    <cellStyle name="Percent 8" xfId="36"/>
    <cellStyle name="Title 3" xfId="37"/>
    <cellStyle name="Normal 2 17" xfId="38"/>
    <cellStyle name="8pt bold" xfId="39"/>
    <cellStyle name="8pt bold comma" xfId="40"/>
    <cellStyle name="8pt bold red" xfId="41"/>
    <cellStyle name="Account" xfId="42"/>
    <cellStyle name="arial 9" xfId="43"/>
    <cellStyle name="BLACK ITAL" xfId="44"/>
    <cellStyle name="Comma 3" xfId="45"/>
    <cellStyle name="Comma0" xfId="46"/>
    <cellStyle name="Currency0" xfId="47"/>
    <cellStyle name="Date" xfId="48"/>
    <cellStyle name="Fixed" xfId="49"/>
    <cellStyle name="Formula" xfId="50"/>
    <cellStyle name="Fund" xfId="51"/>
    <cellStyle name="Fund 2" xfId="52"/>
    <cellStyle name="Grand-Total" xfId="53"/>
    <cellStyle name="Hardcode" xfId="54"/>
    <cellStyle name="LinkedCalc" xfId="55"/>
    <cellStyle name="Macro" xfId="56"/>
    <cellStyle name="Manual" xfId="57"/>
    <cellStyle name="NORM ARIEL 9 #" xfId="58"/>
    <cellStyle name="Norm-9 Ariel" xfId="59"/>
    <cellStyle name="Org" xfId="60"/>
    <cellStyle name="Phone" xfId="61"/>
    <cellStyle name="Phone 2" xfId="62"/>
    <cellStyle name="Project" xfId="63"/>
    <cellStyle name="Style 1" xfId="64"/>
    <cellStyle name="Subno" xfId="65"/>
    <cellStyle name="SUBTOTAL" xfId="66"/>
    <cellStyle name="Sub-total" xfId="67"/>
    <cellStyle name="SUBTOTAL 2" xfId="68"/>
    <cellStyle name="SUBTOTAL APP" xfId="69"/>
    <cellStyle name="SUBTOTAL APP 2" xfId="70"/>
    <cellStyle name="SUBTOTAL_2008 Budget FP Rate Model" xfId="71"/>
    <cellStyle name="task" xfId="72"/>
    <cellStyle name="THOUSANDS FORMAT" xfId="73"/>
    <cellStyle name="WatchOut" xfId="74"/>
    <cellStyle name="Normal 2 2 19" xfId="75"/>
    <cellStyle name="20% - Accent1 2" xfId="76"/>
    <cellStyle name="20% - Accent2 2" xfId="77"/>
    <cellStyle name="20% - Accent3 2" xfId="78"/>
    <cellStyle name="20% - Accent4 2" xfId="79"/>
    <cellStyle name="20% - Accent5 2" xfId="80"/>
    <cellStyle name="20% - Accent6 2" xfId="81"/>
    <cellStyle name="40% - Accent1 2" xfId="82"/>
    <cellStyle name="40% - Accent2 2" xfId="83"/>
    <cellStyle name="40% - Accent3 2" xfId="84"/>
    <cellStyle name="40% - Accent4 2" xfId="85"/>
    <cellStyle name="40% - Accent5 2" xfId="86"/>
    <cellStyle name="40% - Accent6 2" xfId="87"/>
    <cellStyle name="60% - Accent1 2" xfId="88"/>
    <cellStyle name="60% - Accent2 2" xfId="89"/>
    <cellStyle name="60% - Accent3 2" xfId="90"/>
    <cellStyle name="60% - Accent4 2" xfId="91"/>
    <cellStyle name="60% - Accent5 2" xfId="92"/>
    <cellStyle name="60% - Accent6 2" xfId="93"/>
    <cellStyle name="Accent1 2" xfId="94"/>
    <cellStyle name="Accent2 2" xfId="95"/>
    <cellStyle name="Accent3 2" xfId="96"/>
    <cellStyle name="Accent4 2" xfId="97"/>
    <cellStyle name="Accent5 2" xfId="98"/>
    <cellStyle name="Accent6 2" xfId="99"/>
    <cellStyle name="Bad 2" xfId="100"/>
    <cellStyle name="Calculation 2" xfId="101"/>
    <cellStyle name="Check Cell 2" xfId="102"/>
    <cellStyle name="Comma 2 3" xfId="103"/>
    <cellStyle name="Comma 3 2" xfId="104"/>
    <cellStyle name="Comma 4" xfId="105"/>
    <cellStyle name="Explanatory Text 2" xfId="106"/>
    <cellStyle name="Good 2" xfId="107"/>
    <cellStyle name="Heading 1 2" xfId="108"/>
    <cellStyle name="Heading 2 2" xfId="109"/>
    <cellStyle name="Heading 3 2" xfId="110"/>
    <cellStyle name="Heading 4 2" xfId="111"/>
    <cellStyle name="Input 2" xfId="112"/>
    <cellStyle name="Linked Cell 2" xfId="113"/>
    <cellStyle name="Neutral 2" xfId="114"/>
    <cellStyle name="Normal 3 9" xfId="115"/>
    <cellStyle name="Normal 3 2 6" xfId="116"/>
    <cellStyle name="Normal 3 3" xfId="117"/>
    <cellStyle name="Normal 4" xfId="118"/>
    <cellStyle name="Note 2" xfId="119"/>
    <cellStyle name="Output 2" xfId="120"/>
    <cellStyle name="Title 2" xfId="121"/>
    <cellStyle name="Total 2" xfId="122"/>
    <cellStyle name="Warning Text 2" xfId="123"/>
    <cellStyle name="Hyperlink 4" xfId="124"/>
    <cellStyle name="Normal 5" xfId="125"/>
    <cellStyle name="Normal 17" xfId="126"/>
    <cellStyle name="Percent 4 2" xfId="127"/>
    <cellStyle name="Comma 5" xfId="128"/>
    <cellStyle name="20% - Accent1 2 2" xfId="129"/>
    <cellStyle name="20% - Accent1 3" xfId="130"/>
    <cellStyle name="20% - Accent2 2 2" xfId="131"/>
    <cellStyle name="20% - Accent2 3" xfId="132"/>
    <cellStyle name="20% - Accent3 2 2" xfId="133"/>
    <cellStyle name="20% - Accent3 3" xfId="134"/>
    <cellStyle name="20% - Accent4 2 2" xfId="135"/>
    <cellStyle name="20% - Accent4 3" xfId="136"/>
    <cellStyle name="20% - Accent5 3" xfId="137"/>
    <cellStyle name="20% - Accent6 2 2" xfId="138"/>
    <cellStyle name="20% - Accent6 3" xfId="139"/>
    <cellStyle name="40% - Accent1 2 2" xfId="140"/>
    <cellStyle name="40% - Accent1 3" xfId="141"/>
    <cellStyle name="40% - Accent2 3" xfId="142"/>
    <cellStyle name="40% - Accent3 2 2" xfId="143"/>
    <cellStyle name="40% - Accent3 3" xfId="144"/>
    <cellStyle name="40% - Accent4 2 2" xfId="145"/>
    <cellStyle name="40% - Accent4 3" xfId="146"/>
    <cellStyle name="40% - Accent5 2 2" xfId="147"/>
    <cellStyle name="40% - Accent5 3" xfId="148"/>
    <cellStyle name="40% - Accent6 2 2" xfId="149"/>
    <cellStyle name="40% - Accent6 3" xfId="150"/>
    <cellStyle name="60% - Accent1 2 2" xfId="151"/>
    <cellStyle name="60% - Accent2 2 2" xfId="152"/>
    <cellStyle name="60% - Accent3 2 2" xfId="153"/>
    <cellStyle name="60% - Accent4 2 2" xfId="154"/>
    <cellStyle name="60% - Accent5 2 2" xfId="155"/>
    <cellStyle name="60% - Accent6 2 2" xfId="156"/>
    <cellStyle name="60% Accent1" xfId="157"/>
    <cellStyle name="Accent1 2 2" xfId="158"/>
    <cellStyle name="Accent2 2 2" xfId="159"/>
    <cellStyle name="Accent3 2 2" xfId="160"/>
    <cellStyle name="Accent4 2 2" xfId="161"/>
    <cellStyle name="Accent6 2 2" xfId="162"/>
    <cellStyle name="Account 10" xfId="163"/>
    <cellStyle name="Account 10 2" xfId="164"/>
    <cellStyle name="Account 10 2 2" xfId="165"/>
    <cellStyle name="Account 10 3" xfId="166"/>
    <cellStyle name="Account 11" xfId="167"/>
    <cellStyle name="Account 11 2" xfId="168"/>
    <cellStyle name="Account 11 2 2" xfId="169"/>
    <cellStyle name="Account 11 3" xfId="170"/>
    <cellStyle name="Account 12" xfId="171"/>
    <cellStyle name="Account 12 2" xfId="172"/>
    <cellStyle name="Account 12 2 2" xfId="173"/>
    <cellStyle name="Account 12 3" xfId="174"/>
    <cellStyle name="Account 13" xfId="175"/>
    <cellStyle name="Account 13 2" xfId="176"/>
    <cellStyle name="Account 13 2 2" xfId="177"/>
    <cellStyle name="Account 13 3" xfId="178"/>
    <cellStyle name="Account 14" xfId="179"/>
    <cellStyle name="Account 14 2" xfId="180"/>
    <cellStyle name="Account 14 2 2" xfId="181"/>
    <cellStyle name="Account 14 3" xfId="182"/>
    <cellStyle name="Account 15" xfId="183"/>
    <cellStyle name="Account 15 2" xfId="184"/>
    <cellStyle name="Account 15 2 2" xfId="185"/>
    <cellStyle name="Account 15 3" xfId="186"/>
    <cellStyle name="Account 2" xfId="187"/>
    <cellStyle name="Account 2 2" xfId="188"/>
    <cellStyle name="Account 2 2 2" xfId="189"/>
    <cellStyle name="Account 2 3" xfId="190"/>
    <cellStyle name="Account 3" xfId="191"/>
    <cellStyle name="Account 3 2" xfId="192"/>
    <cellStyle name="Account 3 2 2" xfId="193"/>
    <cellStyle name="Account 3 3" xfId="194"/>
    <cellStyle name="Account 4" xfId="195"/>
    <cellStyle name="Account 4 2" xfId="196"/>
    <cellStyle name="Account 4 2 2" xfId="197"/>
    <cellStyle name="Account 4 3" xfId="198"/>
    <cellStyle name="Account 5" xfId="199"/>
    <cellStyle name="Account 5 2" xfId="200"/>
    <cellStyle name="Account 5 2 2" xfId="201"/>
    <cellStyle name="Account 5 3" xfId="202"/>
    <cellStyle name="Account 6" xfId="203"/>
    <cellStyle name="Account 6 2" xfId="204"/>
    <cellStyle name="Account 6 2 2" xfId="205"/>
    <cellStyle name="Account 6 3" xfId="206"/>
    <cellStyle name="Account 7" xfId="207"/>
    <cellStyle name="Account 7 2" xfId="208"/>
    <cellStyle name="Account 7 2 2" xfId="209"/>
    <cellStyle name="Account 7 3" xfId="210"/>
    <cellStyle name="Account 8" xfId="211"/>
    <cellStyle name="Account 8 2" xfId="212"/>
    <cellStyle name="Account 8 2 2" xfId="213"/>
    <cellStyle name="Account 8 3" xfId="214"/>
    <cellStyle name="Account 9" xfId="215"/>
    <cellStyle name="Account 9 2" xfId="216"/>
    <cellStyle name="Account 9 2 2" xfId="217"/>
    <cellStyle name="Account 9 3" xfId="218"/>
    <cellStyle name="Bad 2 2" xfId="219"/>
    <cellStyle name="Calculation 2 2" xfId="220"/>
    <cellStyle name="Comma 10" xfId="221"/>
    <cellStyle name="Comma 11" xfId="222"/>
    <cellStyle name="Comma 12" xfId="223"/>
    <cellStyle name="Comma 2 2 2" xfId="224"/>
    <cellStyle name="Comma 2 2 2 2" xfId="225"/>
    <cellStyle name="Comma 2 2 2 3" xfId="226"/>
    <cellStyle name="Comma 2 3 2" xfId="227"/>
    <cellStyle name="Comma 2 3 3" xfId="228"/>
    <cellStyle name="Comma 2 3 4" xfId="229"/>
    <cellStyle name="Comma 3 2 2" xfId="230"/>
    <cellStyle name="Comma 3 2 3" xfId="231"/>
    <cellStyle name="Comma 4 2" xfId="232"/>
    <cellStyle name="Comma 4 2 2" xfId="233"/>
    <cellStyle name="Comma 4 3" xfId="234"/>
    <cellStyle name="Comma 5 2" xfId="235"/>
    <cellStyle name="Comma 5 3" xfId="236"/>
    <cellStyle name="Comma 6" xfId="237"/>
    <cellStyle name="Comma 6 2" xfId="238"/>
    <cellStyle name="Comma 6 3" xfId="239"/>
    <cellStyle name="Comma 6 4" xfId="240"/>
    <cellStyle name="Comma 7" xfId="241"/>
    <cellStyle name="Comma 7 2" xfId="242"/>
    <cellStyle name="Comma 8" xfId="243"/>
    <cellStyle name="Comma 9" xfId="244"/>
    <cellStyle name="Currency 2 2 2" xfId="245"/>
    <cellStyle name="Currency 2 3" xfId="246"/>
    <cellStyle name="Currency 2 4" xfId="247"/>
    <cellStyle name="Currency 2 5" xfId="248"/>
    <cellStyle name="Currency 2 5 2" xfId="249"/>
    <cellStyle name="Currency 2 6" xfId="250"/>
    <cellStyle name="Currency 3 6" xfId="251"/>
    <cellStyle name="Currency 3 2" xfId="252"/>
    <cellStyle name="Currency 3 3" xfId="253"/>
    <cellStyle name="Currency 3 4" xfId="254"/>
    <cellStyle name="Currency 3 4 2" xfId="255"/>
    <cellStyle name="Currency 3 5" xfId="256"/>
    <cellStyle name="Currency 4" xfId="257"/>
    <cellStyle name="Currency 4 2" xfId="258"/>
    <cellStyle name="Currency 5" xfId="259"/>
    <cellStyle name="Currency 5 2" xfId="260"/>
    <cellStyle name="Currency 6" xfId="261"/>
    <cellStyle name="Currency 6 2" xfId="262"/>
    <cellStyle name="Currency 7" xfId="263"/>
    <cellStyle name="Date 2" xfId="264"/>
    <cellStyle name="Fund 10" xfId="265"/>
    <cellStyle name="Fund 10 2" xfId="266"/>
    <cellStyle name="Fund 10 2 2" xfId="267"/>
    <cellStyle name="Fund 10 3" xfId="268"/>
    <cellStyle name="Fund 11" xfId="269"/>
    <cellStyle name="Fund 11 2" xfId="270"/>
    <cellStyle name="Fund 11 2 2" xfId="271"/>
    <cellStyle name="Fund 11 3" xfId="272"/>
    <cellStyle name="Fund 12" xfId="273"/>
    <cellStyle name="Fund 12 2" xfId="274"/>
    <cellStyle name="Fund 12 2 2" xfId="275"/>
    <cellStyle name="Fund 12 3" xfId="276"/>
    <cellStyle name="Fund 13" xfId="277"/>
    <cellStyle name="Fund 13 2" xfId="278"/>
    <cellStyle name="Fund 13 2 2" xfId="279"/>
    <cellStyle name="Fund 13 3" xfId="280"/>
    <cellStyle name="Fund 14" xfId="281"/>
    <cellStyle name="Fund 14 2" xfId="282"/>
    <cellStyle name="Fund 14 2 2" xfId="283"/>
    <cellStyle name="Fund 14 3" xfId="284"/>
    <cellStyle name="Fund 15" xfId="285"/>
    <cellStyle name="Fund 15 2" xfId="286"/>
    <cellStyle name="Fund 15 2 2" xfId="287"/>
    <cellStyle name="Fund 15 3" xfId="288"/>
    <cellStyle name="Fund 16" xfId="289"/>
    <cellStyle name="Fund 2 2" xfId="290"/>
    <cellStyle name="Fund 2 2 2" xfId="291"/>
    <cellStyle name="Fund 2 3" xfId="292"/>
    <cellStyle name="Fund 3" xfId="293"/>
    <cellStyle name="Fund 3 2" xfId="294"/>
    <cellStyle name="Fund 3 2 2" xfId="295"/>
    <cellStyle name="Fund 3 3" xfId="296"/>
    <cellStyle name="Fund 4" xfId="297"/>
    <cellStyle name="Fund 4 2" xfId="298"/>
    <cellStyle name="Fund 4 2 2" xfId="299"/>
    <cellStyle name="Fund 4 3" xfId="300"/>
    <cellStyle name="Fund 5" xfId="301"/>
    <cellStyle name="Fund 5 2" xfId="302"/>
    <cellStyle name="Fund 5 2 2" xfId="303"/>
    <cellStyle name="Fund 5 3" xfId="304"/>
    <cellStyle name="Fund 6" xfId="305"/>
    <cellStyle name="Fund 6 2" xfId="306"/>
    <cellStyle name="Fund 6 2 2" xfId="307"/>
    <cellStyle name="Fund 6 3" xfId="308"/>
    <cellStyle name="Fund 7" xfId="309"/>
    <cellStyle name="Fund 7 2" xfId="310"/>
    <cellStyle name="Fund 7 2 2" xfId="311"/>
    <cellStyle name="Fund 7 3" xfId="312"/>
    <cellStyle name="Fund 8" xfId="313"/>
    <cellStyle name="Fund 8 2" xfId="314"/>
    <cellStyle name="Fund 8 2 2" xfId="315"/>
    <cellStyle name="Fund 8 3" xfId="316"/>
    <cellStyle name="Fund 9" xfId="317"/>
    <cellStyle name="Fund 9 2" xfId="318"/>
    <cellStyle name="Fund 9 2 2" xfId="319"/>
    <cellStyle name="Fund 9 3" xfId="320"/>
    <cellStyle name="General" xfId="321"/>
    <cellStyle name="Good 2 2" xfId="322"/>
    <cellStyle name="Heading 1 2 2" xfId="323"/>
    <cellStyle name="Heading 2 2 2" xfId="324"/>
    <cellStyle name="Heading 3 2 2" xfId="325"/>
    <cellStyle name="Heading 4 2 2" xfId="326"/>
    <cellStyle name="Hyperlink 2" xfId="327"/>
    <cellStyle name="Hyperlink 3" xfId="328"/>
    <cellStyle name="Input 2 2" xfId="329"/>
    <cellStyle name="Linked Cell 2 2" xfId="330"/>
    <cellStyle name="Neutral 2 2" xfId="331"/>
    <cellStyle name="Normal 10" xfId="332"/>
    <cellStyle name="Normal 11" xfId="333"/>
    <cellStyle name="Normal 11 2" xfId="334"/>
    <cellStyle name="Normal 12" xfId="335"/>
    <cellStyle name="Normal 13" xfId="336"/>
    <cellStyle name="Normal 14" xfId="337"/>
    <cellStyle name="Normal 15" xfId="338"/>
    <cellStyle name="Normal 16" xfId="339"/>
    <cellStyle name="Normal 18" xfId="340"/>
    <cellStyle name="Normal 19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6 2" xfId="349"/>
    <cellStyle name="Normal 2 2 10" xfId="350"/>
    <cellStyle name="Normal 2 2 11" xfId="351"/>
    <cellStyle name="Normal 2 2 12" xfId="352"/>
    <cellStyle name="Normal 2 2 13" xfId="353"/>
    <cellStyle name="Normal 2 2 14" xfId="354"/>
    <cellStyle name="Normal 2 2 15" xfId="355"/>
    <cellStyle name="Normal 2 2 16" xfId="356"/>
    <cellStyle name="Normal 2 2 17" xfId="357"/>
    <cellStyle name="Normal 2 2 17 2" xfId="358"/>
    <cellStyle name="Normal 2 2 18" xfId="359"/>
    <cellStyle name="Normal 2 2 2" xfId="360"/>
    <cellStyle name="Normal 2 2 3" xfId="361"/>
    <cellStyle name="Normal 2 2 4" xfId="362"/>
    <cellStyle name="Normal 2 2 5" xfId="363"/>
    <cellStyle name="Normal 2 2 6" xfId="364"/>
    <cellStyle name="Normal 2 2 7" xfId="365"/>
    <cellStyle name="Normal 2 2 8" xfId="366"/>
    <cellStyle name="Normal 2 2 9" xfId="367"/>
    <cellStyle name="Normal 2 3" xfId="368"/>
    <cellStyle name="Normal 2 3 2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3 2 2" xfId="376"/>
    <cellStyle name="Normal 3 2 2 2" xfId="377"/>
    <cellStyle name="Normal 3 2 2 2 2" xfId="378"/>
    <cellStyle name="Normal 3 2 2 2 2 2" xfId="379"/>
    <cellStyle name="Normal 3 2 2 2 3" xfId="380"/>
    <cellStyle name="Normal 3 2 2 3" xfId="381"/>
    <cellStyle name="Normal 3 2 2 3 2" xfId="382"/>
    <cellStyle name="Normal 3 2 2 4" xfId="383"/>
    <cellStyle name="Normal 3 2 2 4 2" xfId="384"/>
    <cellStyle name="Normal 3 2 3" xfId="385"/>
    <cellStyle name="Normal 3 2 3 2" xfId="386"/>
    <cellStyle name="Normal 3 2 3 2 2" xfId="387"/>
    <cellStyle name="Normal 3 2 3 3" xfId="388"/>
    <cellStyle name="Normal 3 2 4" xfId="389"/>
    <cellStyle name="Normal 3 2 4 2" xfId="390"/>
    <cellStyle name="Normal 3 2 5" xfId="391"/>
    <cellStyle name="Normal 3 2 5 2" xfId="392"/>
    <cellStyle name="Normal 3 3 2" xfId="393"/>
    <cellStyle name="Normal 3 3 3" xfId="394"/>
    <cellStyle name="Normal 3 3 4" xfId="395"/>
    <cellStyle name="Normal 3 4" xfId="396"/>
    <cellStyle name="Normal 3 4 2" xfId="397"/>
    <cellStyle name="Normal 3 4 2 2" xfId="398"/>
    <cellStyle name="Normal 3 4 2 2 2" xfId="399"/>
    <cellStyle name="Normal 3 4 2 3" xfId="400"/>
    <cellStyle name="Normal 3 4 3" xfId="401"/>
    <cellStyle name="Normal 3 4 3 2" xfId="402"/>
    <cellStyle name="Normal 3 4 4" xfId="403"/>
    <cellStyle name="Normal 3 5" xfId="404"/>
    <cellStyle name="Normal 3 5 2" xfId="405"/>
    <cellStyle name="Normal 3 5 2 2" xfId="406"/>
    <cellStyle name="Normal 3 5 3" xfId="407"/>
    <cellStyle name="Normal 3 6" xfId="408"/>
    <cellStyle name="Normal 3 6 2" xfId="409"/>
    <cellStyle name="Normal 3 7" xfId="410"/>
    <cellStyle name="Normal 3 7 2" xfId="411"/>
    <cellStyle name="Normal 3 8" xfId="412"/>
    <cellStyle name="Normal 4 2" xfId="413"/>
    <cellStyle name="Normal 4 2 2" xfId="414"/>
    <cellStyle name="Normal 4 2 3" xfId="415"/>
    <cellStyle name="Normal 4 2 3 2" xfId="416"/>
    <cellStyle name="Normal 4 2 4" xfId="417"/>
    <cellStyle name="Normal 4 3" xfId="418"/>
    <cellStyle name="Normal 4 4" xfId="419"/>
    <cellStyle name="Normal 5 10" xfId="420"/>
    <cellStyle name="Normal 5 2" xfId="421"/>
    <cellStyle name="Normal 5 2 2" xfId="422"/>
    <cellStyle name="Normal 5 2 2 2" xfId="423"/>
    <cellStyle name="Normal 5 2 2 2 2" xfId="424"/>
    <cellStyle name="Normal 5 2 2 3" xfId="425"/>
    <cellStyle name="Normal 5 2 3" xfId="426"/>
    <cellStyle name="Normal 5 2 3 2" xfId="427"/>
    <cellStyle name="Normal 5 2 4" xfId="428"/>
    <cellStyle name="Normal 5 2 4 2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5" xfId="437"/>
    <cellStyle name="Normal 5 5 2" xfId="438"/>
    <cellStyle name="Normal 5 6" xfId="439"/>
    <cellStyle name="Normal 5 7" xfId="440"/>
    <cellStyle name="Normal 5 8" xfId="441"/>
    <cellStyle name="Normal 5 8 2" xfId="442"/>
    <cellStyle name="Normal 5 9" xfId="443"/>
    <cellStyle name="Normal 5 9 2" xfId="444"/>
    <cellStyle name="Normal 6" xfId="445"/>
    <cellStyle name="Normal 6 2" xfId="446"/>
    <cellStyle name="Normal 6 3" xfId="447"/>
    <cellStyle name="Normal 7" xfId="448"/>
    <cellStyle name="Normal 8" xfId="449"/>
    <cellStyle name="Normal 8 2" xfId="450"/>
    <cellStyle name="Normal 9" xfId="451"/>
    <cellStyle name="Normal 9 2" xfId="452"/>
    <cellStyle name="Normal 9 3" xfId="453"/>
    <cellStyle name="Normal 9 4" xfId="454"/>
    <cellStyle name="Note 2 2" xfId="455"/>
    <cellStyle name="Note 2 2 2" xfId="456"/>
    <cellStyle name="Note 2 2 3" xfId="457"/>
    <cellStyle name="Note 2 2 3 2" xfId="458"/>
    <cellStyle name="Note 2 2 4" xfId="459"/>
    <cellStyle name="Note 3" xfId="460"/>
    <cellStyle name="Org 10" xfId="461"/>
    <cellStyle name="Org 10 2" xfId="462"/>
    <cellStyle name="Org 10 2 2" xfId="463"/>
    <cellStyle name="Org 10 3" xfId="464"/>
    <cellStyle name="Org 11" xfId="465"/>
    <cellStyle name="Org 11 2" xfId="466"/>
    <cellStyle name="Org 11 2 2" xfId="467"/>
    <cellStyle name="Org 11 3" xfId="468"/>
    <cellStyle name="Org 12" xfId="469"/>
    <cellStyle name="Org 12 2" xfId="470"/>
    <cellStyle name="Org 12 2 2" xfId="471"/>
    <cellStyle name="Org 12 3" xfId="472"/>
    <cellStyle name="Org 13" xfId="473"/>
    <cellStyle name="Org 13 2" xfId="474"/>
    <cellStyle name="Org 13 2 2" xfId="475"/>
    <cellStyle name="Org 13 3" xfId="476"/>
    <cellStyle name="Org 14" xfId="477"/>
    <cellStyle name="Org 14 2" xfId="478"/>
    <cellStyle name="Org 14 2 2" xfId="479"/>
    <cellStyle name="Org 14 3" xfId="480"/>
    <cellStyle name="Org 15" xfId="481"/>
    <cellStyle name="Org 15 2" xfId="482"/>
    <cellStyle name="Org 15 2 2" xfId="483"/>
    <cellStyle name="Org 15 3" xfId="484"/>
    <cellStyle name="Org 2" xfId="485"/>
    <cellStyle name="Org 2 2" xfId="486"/>
    <cellStyle name="Org 2 2 2" xfId="487"/>
    <cellStyle name="Org 2 3" xfId="488"/>
    <cellStyle name="Org 3" xfId="489"/>
    <cellStyle name="Org 3 2" xfId="490"/>
    <cellStyle name="Org 3 2 2" xfId="491"/>
    <cellStyle name="Org 3 3" xfId="492"/>
    <cellStyle name="Org 4" xfId="493"/>
    <cellStyle name="Org 4 2" xfId="494"/>
    <cellStyle name="Org 4 2 2" xfId="495"/>
    <cellStyle name="Org 4 3" xfId="496"/>
    <cellStyle name="Org 5" xfId="497"/>
    <cellStyle name="Org 5 2" xfId="498"/>
    <cellStyle name="Org 5 2 2" xfId="499"/>
    <cellStyle name="Org 5 3" xfId="500"/>
    <cellStyle name="Org 6" xfId="501"/>
    <cellStyle name="Org 6 2" xfId="502"/>
    <cellStyle name="Org 6 2 2" xfId="503"/>
    <cellStyle name="Org 6 3" xfId="504"/>
    <cellStyle name="Org 7" xfId="505"/>
    <cellStyle name="Org 7 2" xfId="506"/>
    <cellStyle name="Org 7 2 2" xfId="507"/>
    <cellStyle name="Org 7 3" xfId="508"/>
    <cellStyle name="Org 8" xfId="509"/>
    <cellStyle name="Org 8 2" xfId="510"/>
    <cellStyle name="Org 8 2 2" xfId="511"/>
    <cellStyle name="Org 8 3" xfId="512"/>
    <cellStyle name="Org 9" xfId="513"/>
    <cellStyle name="Org 9 2" xfId="514"/>
    <cellStyle name="Org 9 2 2" xfId="515"/>
    <cellStyle name="Org 9 3" xfId="516"/>
    <cellStyle name="Output 2 2" xfId="517"/>
    <cellStyle name="Percent 2 10" xfId="518"/>
    <cellStyle name="Percent 2 11" xfId="519"/>
    <cellStyle name="Percent 2 12" xfId="520"/>
    <cellStyle name="Percent 2 13" xfId="521"/>
    <cellStyle name="Percent 2 14" xfId="522"/>
    <cellStyle name="Percent 2 15" xfId="523"/>
    <cellStyle name="Percent 2 2 2" xfId="524"/>
    <cellStyle name="Percent 2 3" xfId="525"/>
    <cellStyle name="Percent 2 4" xfId="526"/>
    <cellStyle name="Percent 2 5" xfId="527"/>
    <cellStyle name="Percent 2 6" xfId="528"/>
    <cellStyle name="Percent 2 7" xfId="529"/>
    <cellStyle name="Percent 2 8" xfId="530"/>
    <cellStyle name="Percent 2 9" xfId="531"/>
    <cellStyle name="Percent 3 3" xfId="532"/>
    <cellStyle name="Percent 3 2" xfId="533"/>
    <cellStyle name="Percent 4" xfId="534"/>
    <cellStyle name="Percent 5" xfId="535"/>
    <cellStyle name="Percent 6" xfId="536"/>
    <cellStyle name="Percent 7" xfId="537"/>
    <cellStyle name="Phone 3" xfId="538"/>
    <cellStyle name="Project 10" xfId="539"/>
    <cellStyle name="Project 10 2" xfId="540"/>
    <cellStyle name="Project 10 2 2" xfId="541"/>
    <cellStyle name="Project 10 3" xfId="542"/>
    <cellStyle name="Project 11" xfId="543"/>
    <cellStyle name="Project 11 2" xfId="544"/>
    <cellStyle name="Project 11 2 2" xfId="545"/>
    <cellStyle name="Project 11 3" xfId="546"/>
    <cellStyle name="Project 12" xfId="547"/>
    <cellStyle name="Project 12 2" xfId="548"/>
    <cellStyle name="Project 12 2 2" xfId="549"/>
    <cellStyle name="Project 12 3" xfId="550"/>
    <cellStyle name="Project 13" xfId="551"/>
    <cellStyle name="Project 13 2" xfId="552"/>
    <cellStyle name="Project 13 2 2" xfId="553"/>
    <cellStyle name="Project 13 3" xfId="554"/>
    <cellStyle name="Project 14" xfId="555"/>
    <cellStyle name="Project 14 2" xfId="556"/>
    <cellStyle name="Project 14 2 2" xfId="557"/>
    <cellStyle name="Project 14 3" xfId="558"/>
    <cellStyle name="Project 15" xfId="559"/>
    <cellStyle name="Project 15 2" xfId="560"/>
    <cellStyle name="Project 15 2 2" xfId="561"/>
    <cellStyle name="Project 15 3" xfId="562"/>
    <cellStyle name="Project 2" xfId="563"/>
    <cellStyle name="Project 2 2" xfId="564"/>
    <cellStyle name="Project 2 2 2" xfId="565"/>
    <cellStyle name="Project 2 3" xfId="566"/>
    <cellStyle name="Project 3" xfId="567"/>
    <cellStyle name="Project 3 2" xfId="568"/>
    <cellStyle name="Project 3 2 2" xfId="569"/>
    <cellStyle name="Project 3 3" xfId="570"/>
    <cellStyle name="Project 4" xfId="571"/>
    <cellStyle name="Project 4 2" xfId="572"/>
    <cellStyle name="Project 4 2 2" xfId="573"/>
    <cellStyle name="Project 4 3" xfId="574"/>
    <cellStyle name="Project 5" xfId="575"/>
    <cellStyle name="Project 5 2" xfId="576"/>
    <cellStyle name="Project 5 2 2" xfId="577"/>
    <cellStyle name="Project 5 3" xfId="578"/>
    <cellStyle name="Project 6" xfId="579"/>
    <cellStyle name="Project 6 2" xfId="580"/>
    <cellStyle name="Project 6 2 2" xfId="581"/>
    <cellStyle name="Project 6 3" xfId="582"/>
    <cellStyle name="Project 7" xfId="583"/>
    <cellStyle name="Project 7 2" xfId="584"/>
    <cellStyle name="Project 7 2 2" xfId="585"/>
    <cellStyle name="Project 7 3" xfId="586"/>
    <cellStyle name="Project 8" xfId="587"/>
    <cellStyle name="Project 8 2" xfId="588"/>
    <cellStyle name="Project 8 2 2" xfId="589"/>
    <cellStyle name="Project 8 3" xfId="590"/>
    <cellStyle name="Project 9" xfId="591"/>
    <cellStyle name="Project 9 2" xfId="592"/>
    <cellStyle name="Project 9 2 2" xfId="593"/>
    <cellStyle name="Project 9 3" xfId="594"/>
    <cellStyle name="Subtotal 3" xfId="595"/>
    <cellStyle name="t" xfId="596"/>
    <cellStyle name="task 10" xfId="597"/>
    <cellStyle name="task 10 2" xfId="598"/>
    <cellStyle name="task 10 2 2" xfId="599"/>
    <cellStyle name="task 10 3" xfId="600"/>
    <cellStyle name="task 11" xfId="601"/>
    <cellStyle name="task 11 2" xfId="602"/>
    <cellStyle name="task 11 2 2" xfId="603"/>
    <cellStyle name="task 11 3" xfId="604"/>
    <cellStyle name="task 12" xfId="605"/>
    <cellStyle name="task 12 2" xfId="606"/>
    <cellStyle name="task 12 2 2" xfId="607"/>
    <cellStyle name="task 12 3" xfId="608"/>
    <cellStyle name="task 13" xfId="609"/>
    <cellStyle name="task 13 2" xfId="610"/>
    <cellStyle name="task 13 2 2" xfId="611"/>
    <cellStyle name="task 13 3" xfId="612"/>
    <cellStyle name="task 14" xfId="613"/>
    <cellStyle name="task 14 2" xfId="614"/>
    <cellStyle name="task 14 2 2" xfId="615"/>
    <cellStyle name="task 14 3" xfId="616"/>
    <cellStyle name="task 15" xfId="617"/>
    <cellStyle name="task 15 2" xfId="618"/>
    <cellStyle name="task 15 2 2" xfId="619"/>
    <cellStyle name="task 15 3" xfId="620"/>
    <cellStyle name="task 2" xfId="621"/>
    <cellStyle name="task 2 2" xfId="622"/>
    <cellStyle name="task 2 2 2" xfId="623"/>
    <cellStyle name="task 2 3" xfId="624"/>
    <cellStyle name="task 3" xfId="625"/>
    <cellStyle name="task 3 2" xfId="626"/>
    <cellStyle name="task 3 2 2" xfId="627"/>
    <cellStyle name="task 3 3" xfId="628"/>
    <cellStyle name="task 4" xfId="629"/>
    <cellStyle name="task 4 2" xfId="630"/>
    <cellStyle name="task 4 2 2" xfId="631"/>
    <cellStyle name="task 4 3" xfId="632"/>
    <cellStyle name="task 5" xfId="633"/>
    <cellStyle name="task 5 2" xfId="634"/>
    <cellStyle name="task 5 2 2" xfId="635"/>
    <cellStyle name="task 5 3" xfId="636"/>
    <cellStyle name="task 6" xfId="637"/>
    <cellStyle name="task 6 2" xfId="638"/>
    <cellStyle name="task 6 2 2" xfId="639"/>
    <cellStyle name="task 6 3" xfId="640"/>
    <cellStyle name="task 7" xfId="641"/>
    <cellStyle name="task 7 2" xfId="642"/>
    <cellStyle name="task 7 2 2" xfId="643"/>
    <cellStyle name="task 7 3" xfId="644"/>
    <cellStyle name="task 8" xfId="645"/>
    <cellStyle name="task 8 2" xfId="646"/>
    <cellStyle name="task 8 2 2" xfId="647"/>
    <cellStyle name="task 8 3" xfId="648"/>
    <cellStyle name="task 9" xfId="649"/>
    <cellStyle name="task 9 2" xfId="650"/>
    <cellStyle name="task 9 2 2" xfId="651"/>
    <cellStyle name="task 9 3" xfId="652"/>
    <cellStyle name="Title 2 2" xfId="653"/>
    <cellStyle name="Total 2 2" xfId="654"/>
    <cellStyle name="Total 3" xfId="655"/>
    <cellStyle name="w15" xfId="656"/>
    <cellStyle name="Normal 20" xfId="657"/>
    <cellStyle name="Normal 23" xfId="658"/>
    <cellStyle name="Comma 14" xfId="6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Raftelis">
      <a:dk1>
        <a:sysClr val="windowText" lastClr="000000"/>
      </a:dk1>
      <a:lt1>
        <a:sysClr val="window" lastClr="FFFFFF"/>
      </a:lt1>
      <a:dk2>
        <a:srgbClr val="023B40"/>
      </a:dk2>
      <a:lt2>
        <a:srgbClr val="E7E6E6"/>
      </a:lt2>
      <a:accent1>
        <a:srgbClr val="3DCCD5"/>
      </a:accent1>
      <a:accent2>
        <a:srgbClr val="023B40"/>
      </a:accent2>
      <a:accent3>
        <a:srgbClr val="A5A5A5"/>
      </a:accent3>
      <a:accent4>
        <a:srgbClr val="9FCA6C"/>
      </a:accent4>
      <a:accent5>
        <a:srgbClr val="FFD965"/>
      </a:accent5>
      <a:accent6>
        <a:srgbClr val="525252"/>
      </a:accent6>
      <a:hlink>
        <a:srgbClr val="023B40"/>
      </a:hlink>
      <a:folHlink>
        <a:srgbClr val="3DCC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720-D8C9-4202-81AD-B14A619CEF52}">
  <sheetPr>
    <tabColor theme="2" tint="-0.09996999800205231"/>
  </sheetPr>
  <dimension ref="A1:V115"/>
  <sheetViews>
    <sheetView showGridLines="0" tabSelected="1" zoomScale="85" zoomScaleNormal="85" workbookViewId="0" topLeftCell="A1">
      <pane ySplit="3" topLeftCell="A49" activePane="bottomLeft" state="frozen"/>
      <selection pane="bottomLeft" activeCell="A38" sqref="A38"/>
    </sheetView>
  </sheetViews>
  <sheetFormatPr defaultColWidth="0" defaultRowHeight="12.75" zeroHeight="1" outlineLevelCol="1"/>
  <cols>
    <col min="1" max="1" width="2.57421875" style="7" customWidth="1"/>
    <col min="2" max="2" width="44.8515625" style="2" customWidth="1"/>
    <col min="3" max="8" width="3.140625" style="2" hidden="1" customWidth="1" outlineLevel="1"/>
    <col min="9" max="9" width="1.8515625" style="2" hidden="1" customWidth="1" outlineLevel="1"/>
    <col min="10" max="10" width="12.8515625" style="2" customWidth="1" collapsed="1"/>
    <col min="11" max="11" width="12.421875" style="2" customWidth="1"/>
    <col min="12" max="12" width="11.421875" style="2" customWidth="1"/>
    <col min="13" max="13" width="11.8515625" style="2" customWidth="1"/>
    <col min="14" max="14" width="11.421875" style="2" customWidth="1"/>
    <col min="15" max="15" width="12.140625" style="2" customWidth="1"/>
    <col min="16" max="16" width="12.57421875" style="2" customWidth="1"/>
    <col min="17" max="18" width="12.421875" style="2" customWidth="1"/>
    <col min="19" max="21" width="11.8515625" style="2" customWidth="1"/>
    <col min="22" max="22" width="1.1484375" style="2" hidden="1" customWidth="1"/>
    <col min="23" max="23" width="9.140625" style="2" customWidth="1"/>
    <col min="24" max="16384" width="9.140625" style="2" hidden="1" customWidth="1"/>
  </cols>
  <sheetData>
    <row r="1" spans="1:22" s="13" customFormat="1" ht="14.1" customHeight="1">
      <c r="A1" s="9"/>
      <c r="B1" s="78" t="s">
        <v>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77" t="s">
        <v>50</v>
      </c>
      <c r="V1" s="12"/>
    </row>
    <row r="2" spans="1:22" s="7" customFormat="1" ht="13.7" customHeight="1">
      <c r="A2" s="1" t="s">
        <v>50</v>
      </c>
      <c r="B2" s="3" t="s">
        <v>51</v>
      </c>
      <c r="C2" s="4"/>
      <c r="D2" s="4"/>
      <c r="E2" s="4"/>
      <c r="F2" s="4"/>
      <c r="G2" s="4"/>
      <c r="H2" s="4"/>
      <c r="I2" s="5"/>
      <c r="J2" s="5" t="s">
        <v>1</v>
      </c>
      <c r="K2" s="5" t="s">
        <v>2</v>
      </c>
      <c r="L2" s="5" t="s">
        <v>2</v>
      </c>
      <c r="M2" s="5" t="s">
        <v>3</v>
      </c>
      <c r="N2" s="5" t="s">
        <v>3</v>
      </c>
      <c r="O2" s="5" t="s">
        <v>3</v>
      </c>
      <c r="P2" s="5" t="s">
        <v>3</v>
      </c>
      <c r="Q2" s="5" t="s">
        <v>3</v>
      </c>
      <c r="R2" s="5" t="s">
        <v>3</v>
      </c>
      <c r="S2" s="5" t="s">
        <v>3</v>
      </c>
      <c r="T2" s="5" t="s">
        <v>3</v>
      </c>
      <c r="U2" s="5" t="s">
        <v>3</v>
      </c>
      <c r="V2" s="6"/>
    </row>
    <row r="3" spans="1:22" s="7" customFormat="1" ht="12.75">
      <c r="A3" s="1" t="s">
        <v>0</v>
      </c>
      <c r="B3" s="3" t="s">
        <v>49</v>
      </c>
      <c r="C3" s="4"/>
      <c r="D3" s="4"/>
      <c r="E3" s="4"/>
      <c r="F3" s="4"/>
      <c r="G3" s="4"/>
      <c r="H3" s="4"/>
      <c r="I3" s="4"/>
      <c r="J3" s="4">
        <v>2020</v>
      </c>
      <c r="K3" s="4">
        <v>2021</v>
      </c>
      <c r="L3" s="4">
        <v>2022</v>
      </c>
      <c r="M3" s="4">
        <v>2023</v>
      </c>
      <c r="N3" s="4">
        <v>2024</v>
      </c>
      <c r="O3" s="4">
        <v>2025</v>
      </c>
      <c r="P3" s="4">
        <v>2026</v>
      </c>
      <c r="Q3" s="4">
        <v>2027</v>
      </c>
      <c r="R3" s="4">
        <v>2028</v>
      </c>
      <c r="S3" s="4">
        <v>2029</v>
      </c>
      <c r="T3" s="4">
        <v>2030</v>
      </c>
      <c r="U3" s="4">
        <v>2031</v>
      </c>
      <c r="V3" s="8"/>
    </row>
    <row r="4" spans="1:22" s="13" customFormat="1" ht="3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2:22" ht="13.35" customHeight="1">
      <c r="B5" s="19" t="s">
        <v>9</v>
      </c>
      <c r="C5" s="14"/>
      <c r="D5" s="14"/>
      <c r="E5" s="14"/>
      <c r="F5" s="14"/>
      <c r="G5" s="14"/>
      <c r="H5" s="14"/>
      <c r="I5" s="15"/>
      <c r="J5" s="15">
        <v>45.33</v>
      </c>
      <c r="K5" s="15">
        <v>47.37</v>
      </c>
      <c r="L5" s="15">
        <v>49.269999999999996</v>
      </c>
      <c r="M5" s="15">
        <v>51.25</v>
      </c>
      <c r="N5" s="15">
        <v>53.3</v>
      </c>
      <c r="O5" s="15">
        <v>55.44</v>
      </c>
      <c r="P5" s="15">
        <v>58.22</v>
      </c>
      <c r="Q5" s="15">
        <v>61.72</v>
      </c>
      <c r="R5" s="15">
        <v>65.43</v>
      </c>
      <c r="S5" s="15">
        <v>69.36</v>
      </c>
      <c r="T5" s="15">
        <v>73.53</v>
      </c>
      <c r="U5" s="15">
        <v>79.05000000000001</v>
      </c>
      <c r="V5" s="16"/>
    </row>
    <row r="6" spans="2:22" ht="13.35" customHeight="1">
      <c r="B6" s="24" t="s">
        <v>13</v>
      </c>
      <c r="C6" s="17"/>
      <c r="D6" s="17"/>
      <c r="E6" s="17"/>
      <c r="F6" s="17"/>
      <c r="G6" s="17"/>
      <c r="H6" s="17"/>
      <c r="I6" s="17"/>
      <c r="J6" s="17">
        <v>0</v>
      </c>
      <c r="K6" s="17">
        <v>0.045</v>
      </c>
      <c r="L6" s="17">
        <v>0.04</v>
      </c>
      <c r="M6" s="17">
        <v>0.04</v>
      </c>
      <c r="N6" s="17">
        <v>0.04</v>
      </c>
      <c r="O6" s="17">
        <v>0.04</v>
      </c>
      <c r="P6" s="17">
        <v>0.05</v>
      </c>
      <c r="Q6" s="17">
        <v>0.06</v>
      </c>
      <c r="R6" s="17">
        <v>0.06</v>
      </c>
      <c r="S6" s="17">
        <v>0.06</v>
      </c>
      <c r="T6" s="17">
        <v>0.06</v>
      </c>
      <c r="U6" s="17">
        <v>0.075</v>
      </c>
      <c r="V6" s="18"/>
    </row>
    <row r="7" spans="2:22" ht="13.35" customHeight="1">
      <c r="B7" s="19" t="s">
        <v>14</v>
      </c>
      <c r="C7" s="20"/>
      <c r="D7" s="20"/>
      <c r="E7" s="20"/>
      <c r="F7" s="20"/>
      <c r="G7" s="20"/>
      <c r="H7" s="20"/>
      <c r="I7" s="20"/>
      <c r="J7" s="21">
        <v>765746.125</v>
      </c>
      <c r="K7" s="22">
        <v>734063.378125</v>
      </c>
      <c r="L7" s="22">
        <v>733402.765625</v>
      </c>
      <c r="M7" s="22">
        <v>754681.88125</v>
      </c>
      <c r="N7" s="22">
        <v>758606.2270325001</v>
      </c>
      <c r="O7" s="22">
        <v>762550.9794130691</v>
      </c>
      <c r="P7" s="22">
        <v>766516.2445060172</v>
      </c>
      <c r="Q7" s="22">
        <v>770502.1289774486</v>
      </c>
      <c r="R7" s="22">
        <v>774508.7400481314</v>
      </c>
      <c r="S7" s="22">
        <v>778536.1854963817</v>
      </c>
      <c r="T7" s="22">
        <v>782584.573660963</v>
      </c>
      <c r="U7" s="22">
        <v>786654.013444</v>
      </c>
      <c r="V7" s="23"/>
    </row>
    <row r="8" spans="2:22" ht="3.6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</row>
    <row r="9" spans="2:22" ht="9" customHeight="1"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2" ht="13.35" customHeight="1">
      <c r="A10" s="1" t="s">
        <v>0</v>
      </c>
      <c r="B10" s="29" t="s">
        <v>15</v>
      </c>
      <c r="C10" s="30"/>
      <c r="D10" s="30"/>
      <c r="E10" s="30"/>
      <c r="F10" s="30"/>
      <c r="G10" s="30"/>
      <c r="H10" s="30"/>
      <c r="I10" s="30"/>
      <c r="J10" s="67">
        <v>417227.54402</v>
      </c>
      <c r="K10" s="67">
        <v>417270.98666137503</v>
      </c>
      <c r="L10" s="67">
        <v>433617.05114812497</v>
      </c>
      <c r="M10" s="67">
        <v>464129.35696875</v>
      </c>
      <c r="N10" s="67">
        <v>485204.54280998703</v>
      </c>
      <c r="O10" s="67">
        <v>507309.91558392654</v>
      </c>
      <c r="P10" s="67">
        <v>535518.9090616838</v>
      </c>
      <c r="Q10" s="67">
        <v>570664.6968058575</v>
      </c>
      <c r="R10" s="67">
        <v>608113.2823361909</v>
      </c>
      <c r="S10" s="67">
        <v>647991.2379123484</v>
      </c>
      <c r="T10" s="67">
        <v>690521.3244154872</v>
      </c>
      <c r="U10" s="67">
        <v>746219.9971529786</v>
      </c>
      <c r="V10" s="31"/>
    </row>
    <row r="11" spans="2:22" ht="13.35" customHeight="1">
      <c r="B11" s="29" t="s">
        <v>16</v>
      </c>
      <c r="C11" s="32"/>
      <c r="D11" s="32"/>
      <c r="E11" s="32"/>
      <c r="F11" s="32"/>
      <c r="G11" s="32"/>
      <c r="H11" s="32"/>
      <c r="I11" s="32"/>
      <c r="J11" s="46">
        <v>91540.97547</v>
      </c>
      <c r="K11" s="64">
        <v>92878.2373756</v>
      </c>
      <c r="L11" s="64">
        <v>95999.33271406799</v>
      </c>
      <c r="M11" s="64">
        <v>98879.31269549004</v>
      </c>
      <c r="N11" s="64">
        <v>101845.69207635474</v>
      </c>
      <c r="O11" s="64">
        <v>106937.97668017249</v>
      </c>
      <c r="P11" s="64">
        <v>112284.87551418111</v>
      </c>
      <c r="Q11" s="64">
        <v>117899.11928989016</v>
      </c>
      <c r="R11" s="64">
        <v>123794.07525438468</v>
      </c>
      <c r="S11" s="64">
        <v>129983.77901710392</v>
      </c>
      <c r="T11" s="64">
        <v>136482.9679679591</v>
      </c>
      <c r="U11" s="64">
        <v>143307.11636635705</v>
      </c>
      <c r="V11" s="28"/>
    </row>
    <row r="12" spans="2:22" ht="13.35" customHeight="1">
      <c r="B12" s="29" t="s">
        <v>17</v>
      </c>
      <c r="C12" s="32"/>
      <c r="D12" s="32"/>
      <c r="E12" s="32"/>
      <c r="F12" s="32"/>
      <c r="G12" s="32"/>
      <c r="H12" s="32"/>
      <c r="I12" s="32"/>
      <c r="J12" s="46">
        <v>20245.305460000003</v>
      </c>
      <c r="K12" s="64">
        <v>18468.391886966663</v>
      </c>
      <c r="L12" s="64">
        <v>16495.29326578817</v>
      </c>
      <c r="M12" s="64">
        <v>16588.996837831022</v>
      </c>
      <c r="N12" s="64">
        <v>16684.814195385174</v>
      </c>
      <c r="O12" s="64">
        <v>13782.80512594337</v>
      </c>
      <c r="P12" s="64">
        <v>13883.0311917676</v>
      </c>
      <c r="Q12" s="64">
        <v>13985.555783034037</v>
      </c>
      <c r="R12" s="64">
        <v>14090.444172571984</v>
      </c>
      <c r="S12" s="64">
        <v>14197.76357224437</v>
      </c>
      <c r="T12" s="64">
        <v>14307.583191019152</v>
      </c>
      <c r="U12" s="64">
        <v>14419.974294782383</v>
      </c>
      <c r="V12" s="28"/>
    </row>
    <row r="13" spans="2:22" ht="13.35" customHeight="1">
      <c r="B13" s="29" t="s">
        <v>6</v>
      </c>
      <c r="C13" s="32"/>
      <c r="D13" s="32"/>
      <c r="E13" s="32"/>
      <c r="F13" s="32"/>
      <c r="G13" s="32"/>
      <c r="H13" s="32"/>
      <c r="I13" s="32"/>
      <c r="J13" s="46">
        <v>7471.57675</v>
      </c>
      <c r="K13" s="64">
        <v>4495.5127623749995</v>
      </c>
      <c r="L13" s="64">
        <v>3230.4774748049304</v>
      </c>
      <c r="M13" s="64">
        <v>2629.7286977318263</v>
      </c>
      <c r="N13" s="64">
        <v>2930.531250296003</v>
      </c>
      <c r="O13" s="64">
        <v>3358.6237917726626</v>
      </c>
      <c r="P13" s="64">
        <v>3898.804917816471</v>
      </c>
      <c r="Q13" s="64">
        <v>4771.215328355052</v>
      </c>
      <c r="R13" s="64">
        <v>5876.928413149429</v>
      </c>
      <c r="S13" s="64">
        <v>7290.592608190067</v>
      </c>
      <c r="T13" s="64">
        <v>7857.964251682294</v>
      </c>
      <c r="U13" s="64">
        <v>8146.2736709946585</v>
      </c>
      <c r="V13" s="28"/>
    </row>
    <row r="14" spans="2:22" ht="13.35" customHeight="1">
      <c r="B14" s="29" t="s">
        <v>18</v>
      </c>
      <c r="C14" s="32"/>
      <c r="D14" s="32"/>
      <c r="E14" s="32"/>
      <c r="F14" s="32"/>
      <c r="G14" s="32"/>
      <c r="H14" s="32"/>
      <c r="I14" s="32"/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33"/>
    </row>
    <row r="15" spans="2:22" ht="13.35" customHeight="1">
      <c r="B15" s="25" t="s">
        <v>19</v>
      </c>
      <c r="C15" s="34"/>
      <c r="D15" s="34"/>
      <c r="E15" s="34"/>
      <c r="F15" s="34"/>
      <c r="G15" s="34"/>
      <c r="H15" s="34"/>
      <c r="I15" s="34"/>
      <c r="J15" s="73">
        <f>SUM(J10:J14)</f>
        <v>536485.4017</v>
      </c>
      <c r="K15" s="73">
        <f aca="true" t="shared" si="0" ref="K15:T15">SUM(K10:K14)</f>
        <v>533113.1286863167</v>
      </c>
      <c r="L15" s="73">
        <f t="shared" si="0"/>
        <v>549342.1546027861</v>
      </c>
      <c r="M15" s="73">
        <f t="shared" si="0"/>
        <v>582227.3951998029</v>
      </c>
      <c r="N15" s="73">
        <f t="shared" si="0"/>
        <v>606665.580332023</v>
      </c>
      <c r="O15" s="73">
        <f t="shared" si="0"/>
        <v>631389.3211818151</v>
      </c>
      <c r="P15" s="73">
        <f t="shared" si="0"/>
        <v>665585.620685449</v>
      </c>
      <c r="Q15" s="73">
        <f t="shared" si="0"/>
        <v>707320.5872071368</v>
      </c>
      <c r="R15" s="73">
        <f t="shared" si="0"/>
        <v>751874.730176297</v>
      </c>
      <c r="S15" s="73">
        <f t="shared" si="0"/>
        <v>799463.3731098867</v>
      </c>
      <c r="T15" s="73">
        <f t="shared" si="0"/>
        <v>849169.8398261478</v>
      </c>
      <c r="U15" s="73">
        <f>SUM(U10:U14)</f>
        <v>912093.3614851127</v>
      </c>
      <c r="V15" s="35"/>
    </row>
    <row r="16" spans="2:22" ht="2.1" customHeight="1">
      <c r="B16" s="3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</row>
    <row r="17" spans="2:22" ht="12.95" customHeight="1">
      <c r="B17" s="37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</row>
    <row r="18" spans="2:22" ht="13.35" customHeight="1">
      <c r="B18" s="38" t="s">
        <v>4</v>
      </c>
      <c r="C18" s="32"/>
      <c r="D18" s="32"/>
      <c r="E18" s="32"/>
      <c r="F18" s="32"/>
      <c r="G18" s="32"/>
      <c r="H18" s="32"/>
      <c r="I18" s="32"/>
      <c r="J18" s="74">
        <v>161893.47182054984</v>
      </c>
      <c r="K18" s="67">
        <v>175779.811</v>
      </c>
      <c r="L18" s="67">
        <v>177120.6126</v>
      </c>
      <c r="M18" s="67">
        <v>182843.830318</v>
      </c>
      <c r="N18" s="67">
        <v>192170.04011182</v>
      </c>
      <c r="O18" s="67">
        <v>202686.09160545582</v>
      </c>
      <c r="P18" s="67">
        <v>211432.70324667342</v>
      </c>
      <c r="Q18" s="67">
        <v>220562.04701356936</v>
      </c>
      <c r="R18" s="67">
        <v>230091.10285200755</v>
      </c>
      <c r="S18" s="67">
        <v>240037.61425706334</v>
      </c>
      <c r="T18" s="67">
        <v>250420.12305711122</v>
      </c>
      <c r="U18" s="67">
        <v>261258.00580211752</v>
      </c>
      <c r="V18" s="31"/>
    </row>
    <row r="19" spans="2:22" ht="13.35" customHeight="1">
      <c r="B19" s="38" t="s">
        <v>5</v>
      </c>
      <c r="C19" s="32"/>
      <c r="D19" s="32"/>
      <c r="E19" s="32"/>
      <c r="F19" s="32"/>
      <c r="G19" s="32"/>
      <c r="H19" s="32"/>
      <c r="I19" s="32"/>
      <c r="J19" s="46">
        <v>248118.11622401755</v>
      </c>
      <c r="K19" s="46">
        <v>230367.78990854952</v>
      </c>
      <c r="L19" s="46">
        <v>254216.98291971782</v>
      </c>
      <c r="M19" s="46">
        <v>252168.84371639026</v>
      </c>
      <c r="N19" s="46">
        <v>255458.00193790547</v>
      </c>
      <c r="O19" s="46">
        <v>256973.21313919514</v>
      </c>
      <c r="P19" s="46">
        <v>255497.00161434812</v>
      </c>
      <c r="Q19" s="46">
        <v>252748.00685143418</v>
      </c>
      <c r="R19" s="46">
        <v>252655.10878421034</v>
      </c>
      <c r="S19" s="46">
        <v>254044.58885269638</v>
      </c>
      <c r="T19" s="46">
        <v>268982.24463425856</v>
      </c>
      <c r="U19" s="46">
        <v>269575.4292424046</v>
      </c>
      <c r="V19" s="33"/>
    </row>
    <row r="20" spans="2:22" ht="13.35" customHeight="1">
      <c r="B20" s="38" t="s">
        <v>7</v>
      </c>
      <c r="C20" s="32"/>
      <c r="D20" s="32"/>
      <c r="E20" s="32"/>
      <c r="F20" s="32"/>
      <c r="G20" s="32"/>
      <c r="H20" s="32"/>
      <c r="I20" s="32"/>
      <c r="J20" s="64">
        <v>0</v>
      </c>
      <c r="K20" s="64">
        <v>830.0002430300151</v>
      </c>
      <c r="L20" s="64">
        <v>5137.319371396687</v>
      </c>
      <c r="M20" s="64">
        <v>17012.28366505112</v>
      </c>
      <c r="N20" s="64">
        <v>27885.023060802036</v>
      </c>
      <c r="O20" s="64">
        <v>38485.79903931864</v>
      </c>
      <c r="P20" s="64">
        <v>54005.464300349144</v>
      </c>
      <c r="Q20" s="64">
        <v>76046.40379418217</v>
      </c>
      <c r="R20" s="64">
        <v>94766.36585661431</v>
      </c>
      <c r="S20" s="64">
        <v>112609.67873373334</v>
      </c>
      <c r="T20" s="64">
        <v>135161.12204431486</v>
      </c>
      <c r="U20" s="64">
        <v>156739.43743373195</v>
      </c>
      <c r="V20" s="28"/>
    </row>
    <row r="21" spans="2:22" ht="13.35" customHeight="1">
      <c r="B21" s="38" t="s">
        <v>46</v>
      </c>
      <c r="C21" s="32"/>
      <c r="D21" s="32"/>
      <c r="E21" s="32"/>
      <c r="F21" s="32"/>
      <c r="G21" s="32"/>
      <c r="H21" s="32"/>
      <c r="I21" s="32"/>
      <c r="J21" s="46">
        <v>0</v>
      </c>
      <c r="K21" s="46">
        <v>197716.28731473707</v>
      </c>
      <c r="L21" s="46">
        <v>112733.15955167156</v>
      </c>
      <c r="M21" s="46">
        <v>129630.11572856158</v>
      </c>
      <c r="N21" s="46">
        <v>130219.89424211353</v>
      </c>
      <c r="O21" s="46">
        <v>132192.61224848186</v>
      </c>
      <c r="P21" s="46">
        <v>143775.79035995662</v>
      </c>
      <c r="Q21" s="46">
        <v>157051.19517126156</v>
      </c>
      <c r="R21" s="46">
        <v>173409.24709962105</v>
      </c>
      <c r="S21" s="46">
        <v>191776.84012588824</v>
      </c>
      <c r="T21" s="46">
        <v>193568.09921045852</v>
      </c>
      <c r="U21" s="46">
        <v>223436.70073235797</v>
      </c>
      <c r="V21" s="33"/>
    </row>
    <row r="22" spans="2:22" ht="13.35" customHeight="1">
      <c r="B22" s="38" t="s">
        <v>21</v>
      </c>
      <c r="C22" s="32"/>
      <c r="D22" s="32"/>
      <c r="E22" s="32"/>
      <c r="F22" s="32"/>
      <c r="G22" s="32"/>
      <c r="H22" s="32"/>
      <c r="I22" s="32"/>
      <c r="J22" s="46">
        <v>88342.21349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33"/>
    </row>
    <row r="23" spans="2:22" ht="13.35" customHeight="1">
      <c r="B23" s="38" t="s">
        <v>22</v>
      </c>
      <c r="C23" s="32"/>
      <c r="D23" s="32"/>
      <c r="E23" s="32"/>
      <c r="F23" s="32"/>
      <c r="G23" s="32"/>
      <c r="H23" s="32"/>
      <c r="I23" s="32"/>
      <c r="J23" s="64">
        <v>762.1238120549842</v>
      </c>
      <c r="K23" s="64">
        <v>2150.757730000002</v>
      </c>
      <c r="L23" s="64">
        <v>134.08016000000015</v>
      </c>
      <c r="M23" s="64">
        <v>572.3217717999964</v>
      </c>
      <c r="N23" s="64">
        <v>932.6209793820046</v>
      </c>
      <c r="O23" s="64">
        <v>1051.6051493635812</v>
      </c>
      <c r="P23" s="64">
        <v>874.6611641217619</v>
      </c>
      <c r="Q23" s="64">
        <v>912.9343766895905</v>
      </c>
      <c r="R23" s="64">
        <v>952.9055838438198</v>
      </c>
      <c r="S23" s="64">
        <v>994.6511405055784</v>
      </c>
      <c r="T23" s="64">
        <v>1038.2508800047897</v>
      </c>
      <c r="U23" s="64">
        <v>1083.788274500631</v>
      </c>
      <c r="V23" s="28"/>
    </row>
    <row r="24" spans="2:22" ht="13.35" customHeight="1">
      <c r="B24" s="25" t="s">
        <v>23</v>
      </c>
      <c r="C24" s="34"/>
      <c r="D24" s="34"/>
      <c r="E24" s="34"/>
      <c r="F24" s="34"/>
      <c r="G24" s="34"/>
      <c r="H24" s="34"/>
      <c r="I24" s="34"/>
      <c r="J24" s="73">
        <f aca="true" t="shared" si="1" ref="J24:T24">SUM(J18:J23)</f>
        <v>499115.92534662236</v>
      </c>
      <c r="K24" s="73">
        <f t="shared" si="1"/>
        <v>606844.6461963166</v>
      </c>
      <c r="L24" s="73">
        <f t="shared" si="1"/>
        <v>549342.1546027861</v>
      </c>
      <c r="M24" s="73">
        <f t="shared" si="1"/>
        <v>582227.3951998029</v>
      </c>
      <c r="N24" s="73">
        <f t="shared" si="1"/>
        <v>606665.580332023</v>
      </c>
      <c r="O24" s="73">
        <f t="shared" si="1"/>
        <v>631389.3211818151</v>
      </c>
      <c r="P24" s="73">
        <f t="shared" si="1"/>
        <v>665585.6206854491</v>
      </c>
      <c r="Q24" s="73">
        <f t="shared" si="1"/>
        <v>707320.5872071368</v>
      </c>
      <c r="R24" s="73">
        <f t="shared" si="1"/>
        <v>751874.730176297</v>
      </c>
      <c r="S24" s="73">
        <f t="shared" si="1"/>
        <v>799463.3731098869</v>
      </c>
      <c r="T24" s="73">
        <f t="shared" si="1"/>
        <v>849169.839826148</v>
      </c>
      <c r="U24" s="73">
        <f>SUM(U18:U23)</f>
        <v>912093.3614851128</v>
      </c>
      <c r="V24" s="35"/>
    </row>
    <row r="25" spans="2:22" ht="8.1" customHeight="1">
      <c r="B25" s="2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2" s="40" customFormat="1" ht="13.35" customHeight="1">
      <c r="A26" s="39"/>
      <c r="B26" s="25" t="s">
        <v>32</v>
      </c>
      <c r="C26" s="34"/>
      <c r="D26" s="34"/>
      <c r="E26" s="34"/>
      <c r="F26" s="34"/>
      <c r="G26" s="34"/>
      <c r="H26" s="34"/>
      <c r="I26" s="34"/>
      <c r="J26" s="75">
        <f>J15-J24</f>
        <v>37369.476353377686</v>
      </c>
      <c r="K26" s="75">
        <f aca="true" t="shared" si="2" ref="K26:U26">K15-K24</f>
        <v>-73731.51750999992</v>
      </c>
      <c r="L26" s="75">
        <f t="shared" si="2"/>
        <v>0</v>
      </c>
      <c r="M26" s="75">
        <f t="shared" si="2"/>
        <v>0</v>
      </c>
      <c r="N26" s="75">
        <f t="shared" si="2"/>
        <v>0</v>
      </c>
      <c r="O26" s="75">
        <f t="shared" si="2"/>
        <v>0</v>
      </c>
      <c r="P26" s="75">
        <f t="shared" si="2"/>
        <v>0</v>
      </c>
      <c r="Q26" s="75">
        <f t="shared" si="2"/>
        <v>0</v>
      </c>
      <c r="R26" s="75">
        <f t="shared" si="2"/>
        <v>0</v>
      </c>
      <c r="S26" s="75">
        <f t="shared" si="2"/>
        <v>0</v>
      </c>
      <c r="T26" s="75">
        <f t="shared" si="2"/>
        <v>0</v>
      </c>
      <c r="U26" s="75">
        <f t="shared" si="2"/>
        <v>0</v>
      </c>
      <c r="V26" s="35"/>
    </row>
    <row r="27" spans="2:22" ht="6.6" customHeight="1">
      <c r="B27" s="7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</row>
    <row r="28" spans="2:22" ht="13.35" customHeight="1">
      <c r="B28" s="24" t="s">
        <v>47</v>
      </c>
      <c r="C28" s="30"/>
      <c r="D28" s="30"/>
      <c r="E28" s="30"/>
      <c r="F28" s="30"/>
      <c r="G28" s="30"/>
      <c r="H28" s="30"/>
      <c r="I28" s="30"/>
      <c r="J28" s="67">
        <v>37277.58597</v>
      </c>
      <c r="K28" s="67">
        <v>73731.51751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31"/>
    </row>
    <row r="29" spans="2:22" ht="13.35" customHeight="1">
      <c r="B29" s="41" t="s">
        <v>37</v>
      </c>
      <c r="C29" s="30"/>
      <c r="D29" s="30"/>
      <c r="E29" s="30"/>
      <c r="F29" s="30"/>
      <c r="G29" s="30"/>
      <c r="H29" s="30"/>
      <c r="I29" s="30"/>
      <c r="J29" s="42">
        <f>J26</f>
        <v>37369.476353377686</v>
      </c>
      <c r="K29" s="42">
        <f>K26</f>
        <v>-73731.51750999992</v>
      </c>
      <c r="L29" s="42">
        <f aca="true" t="shared" si="3" ref="L29:U29">L26</f>
        <v>0</v>
      </c>
      <c r="M29" s="42">
        <f t="shared" si="3"/>
        <v>0</v>
      </c>
      <c r="N29" s="42">
        <f t="shared" si="3"/>
        <v>0</v>
      </c>
      <c r="O29" s="42">
        <f t="shared" si="3"/>
        <v>0</v>
      </c>
      <c r="P29" s="42">
        <f t="shared" si="3"/>
        <v>0</v>
      </c>
      <c r="Q29" s="42">
        <f t="shared" si="3"/>
        <v>0</v>
      </c>
      <c r="R29" s="42">
        <f t="shared" si="3"/>
        <v>0</v>
      </c>
      <c r="S29" s="42">
        <f t="shared" si="3"/>
        <v>0</v>
      </c>
      <c r="T29" s="42">
        <f t="shared" si="3"/>
        <v>0</v>
      </c>
      <c r="U29" s="42">
        <f t="shared" si="3"/>
        <v>0</v>
      </c>
      <c r="V29" s="31"/>
    </row>
    <row r="30" spans="2:22" ht="13.35" customHeight="1">
      <c r="B30" s="19" t="s">
        <v>38</v>
      </c>
      <c r="C30" s="30"/>
      <c r="D30" s="30"/>
      <c r="E30" s="30"/>
      <c r="F30" s="30"/>
      <c r="G30" s="30"/>
      <c r="H30" s="30"/>
      <c r="I30" s="30"/>
      <c r="J30" s="67">
        <f>J28+J29</f>
        <v>74647.06232337769</v>
      </c>
      <c r="K30" s="67">
        <f>K28+K29</f>
        <v>0</v>
      </c>
      <c r="L30" s="67">
        <f aca="true" t="shared" si="4" ref="L30:U30">L28+L29</f>
        <v>0</v>
      </c>
      <c r="M30" s="67">
        <f t="shared" si="4"/>
        <v>0</v>
      </c>
      <c r="N30" s="67">
        <f t="shared" si="4"/>
        <v>0</v>
      </c>
      <c r="O30" s="67">
        <f t="shared" si="4"/>
        <v>0</v>
      </c>
      <c r="P30" s="67">
        <f t="shared" si="4"/>
        <v>0</v>
      </c>
      <c r="Q30" s="67">
        <f t="shared" si="4"/>
        <v>0</v>
      </c>
      <c r="R30" s="67">
        <f t="shared" si="4"/>
        <v>0</v>
      </c>
      <c r="S30" s="67">
        <f t="shared" si="4"/>
        <v>0</v>
      </c>
      <c r="T30" s="67">
        <f t="shared" si="4"/>
        <v>0</v>
      </c>
      <c r="U30" s="67">
        <f t="shared" si="4"/>
        <v>0</v>
      </c>
      <c r="V30" s="31"/>
    </row>
    <row r="31" spans="2:22" ht="2.45" customHeight="1">
      <c r="B31" s="2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</row>
    <row r="32" spans="2:22" ht="13.35" customHeight="1">
      <c r="B32" s="43" t="s">
        <v>35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4"/>
    </row>
    <row r="33" spans="2:22" ht="13.35" customHeight="1">
      <c r="B33" s="45" t="s">
        <v>25</v>
      </c>
      <c r="C33" s="20"/>
      <c r="D33" s="20"/>
      <c r="E33" s="20"/>
      <c r="F33" s="20"/>
      <c r="G33" s="20"/>
      <c r="H33" s="20"/>
      <c r="I33" s="20"/>
      <c r="J33" s="67">
        <v>16189.347182054986</v>
      </c>
      <c r="K33" s="67">
        <v>17577.9811</v>
      </c>
      <c r="L33" s="67">
        <v>17712.061260000002</v>
      </c>
      <c r="M33" s="67">
        <v>18284.383031799996</v>
      </c>
      <c r="N33" s="67">
        <v>19217.004011182</v>
      </c>
      <c r="O33" s="67">
        <v>20268.609160545584</v>
      </c>
      <c r="P33" s="67">
        <v>21143.270324667345</v>
      </c>
      <c r="Q33" s="67">
        <v>22056.204701356935</v>
      </c>
      <c r="R33" s="67">
        <v>23009.110285200757</v>
      </c>
      <c r="S33" s="67">
        <v>24003.761425706336</v>
      </c>
      <c r="T33" s="67">
        <v>25042.012305711123</v>
      </c>
      <c r="U33" s="67">
        <v>26125.800580211755</v>
      </c>
      <c r="V33" s="31"/>
    </row>
    <row r="34" spans="2:22" ht="13.35" customHeight="1">
      <c r="B34" s="38" t="s">
        <v>26</v>
      </c>
      <c r="C34" s="30"/>
      <c r="D34" s="30"/>
      <c r="E34" s="30"/>
      <c r="F34" s="30"/>
      <c r="G34" s="30"/>
      <c r="H34" s="30"/>
      <c r="I34" s="30"/>
      <c r="J34" s="65">
        <v>46250</v>
      </c>
      <c r="K34" s="65">
        <v>46250</v>
      </c>
      <c r="L34" s="65">
        <v>46250</v>
      </c>
      <c r="M34" s="65">
        <v>46250</v>
      </c>
      <c r="N34" s="65">
        <v>46250</v>
      </c>
      <c r="O34" s="65">
        <v>46250</v>
      </c>
      <c r="P34" s="65">
        <v>46250</v>
      </c>
      <c r="Q34" s="65">
        <v>46250</v>
      </c>
      <c r="R34" s="65">
        <v>46250</v>
      </c>
      <c r="S34" s="65">
        <v>46250</v>
      </c>
      <c r="T34" s="65">
        <v>46250</v>
      </c>
      <c r="U34" s="65">
        <v>46250</v>
      </c>
      <c r="V34" s="33"/>
    </row>
    <row r="35" spans="2:22" ht="6" customHeight="1">
      <c r="B35" s="2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2:22" ht="13.35" customHeight="1">
      <c r="B36" s="47" t="s">
        <v>31</v>
      </c>
      <c r="C36" s="20"/>
      <c r="D36" s="20"/>
      <c r="E36" s="20"/>
      <c r="F36" s="20"/>
      <c r="G36" s="20"/>
      <c r="H36" s="20"/>
      <c r="I36" s="20"/>
      <c r="J36" s="48">
        <v>2.2818280254639727</v>
      </c>
      <c r="K36" s="48">
        <v>2.4490549163121003</v>
      </c>
      <c r="L36" s="48">
        <v>2.3046547111935523</v>
      </c>
      <c r="M36" s="48">
        <v>2.3261530723628225</v>
      </c>
      <c r="N36" s="48">
        <v>2.2727138777994136</v>
      </c>
      <c r="O36" s="48">
        <v>2.2241049842284077</v>
      </c>
      <c r="P36" s="48">
        <v>2.185931032010242</v>
      </c>
      <c r="Q36" s="48">
        <v>2.199626880968902</v>
      </c>
      <c r="R36" s="48">
        <v>2.1755190711566645</v>
      </c>
      <c r="S36" s="48">
        <v>2.246079936332505</v>
      </c>
      <c r="T36" s="48">
        <v>2.16690519858323</v>
      </c>
      <c r="U36" s="48">
        <v>2.124523362668837</v>
      </c>
      <c r="V36" s="49"/>
    </row>
    <row r="37" spans="2:22" ht="13.35" customHeight="1">
      <c r="B37" s="47" t="s">
        <v>24</v>
      </c>
      <c r="C37" s="20"/>
      <c r="D37" s="20"/>
      <c r="E37" s="20"/>
      <c r="F37" s="20"/>
      <c r="G37" s="20"/>
      <c r="H37" s="20"/>
      <c r="I37" s="20"/>
      <c r="J37" s="48">
        <v>1.509732282270125</v>
      </c>
      <c r="K37" s="48">
        <v>1.5455741054100876</v>
      </c>
      <c r="L37" s="48">
        <v>1.4351855308148416</v>
      </c>
      <c r="M37" s="48">
        <v>1.4836982397947203</v>
      </c>
      <c r="N37" s="48">
        <v>1.462875397134247</v>
      </c>
      <c r="O37" s="48">
        <v>1.4509736102324082</v>
      </c>
      <c r="P37" s="48">
        <v>1.467364455713079</v>
      </c>
      <c r="Q37" s="48">
        <v>1.4804343517816339</v>
      </c>
      <c r="R37" s="48">
        <v>1.5018750002823689</v>
      </c>
      <c r="S37" s="48">
        <v>1.5257582095944175</v>
      </c>
      <c r="T37" s="48">
        <v>1.4815280074737416</v>
      </c>
      <c r="U37" s="48">
        <v>1.5266541388935955</v>
      </c>
      <c r="V37" s="49"/>
    </row>
    <row r="38" spans="2:22" ht="3.95" customHeight="1">
      <c r="B38" s="2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</row>
    <row r="39" spans="2:22" ht="13.35" customHeight="1" thickBot="1">
      <c r="B39" s="50" t="s">
        <v>39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</row>
    <row r="40" spans="2:22" ht="13.35" customHeight="1">
      <c r="B40" s="53" t="s">
        <v>48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s="56" customFormat="1" ht="3" customHeight="1">
      <c r="A41" s="13"/>
      <c r="B41" s="2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</row>
    <row r="42" spans="2:22" ht="13.7" customHeight="1">
      <c r="B42" s="19" t="s">
        <v>42</v>
      </c>
      <c r="C42" s="27"/>
      <c r="D42" s="27"/>
      <c r="E42" s="27"/>
      <c r="F42" s="27"/>
      <c r="G42" s="27"/>
      <c r="H42" s="27"/>
      <c r="I42" s="27"/>
      <c r="J42" s="67">
        <v>129583.9346</v>
      </c>
      <c r="K42" s="67">
        <v>165474.52188</v>
      </c>
      <c r="L42" s="67">
        <f>+K55</f>
        <v>225614.65462362382</v>
      </c>
      <c r="M42" s="67">
        <f aca="true" t="shared" si="5" ref="M42:U42">+L55</f>
        <v>112733.15955167156</v>
      </c>
      <c r="N42" s="67">
        <f t="shared" si="5"/>
        <v>129630.11572856158</v>
      </c>
      <c r="O42" s="67">
        <f t="shared" si="5"/>
        <v>130219.89424211353</v>
      </c>
      <c r="P42" s="67">
        <f t="shared" si="5"/>
        <v>132192.61224848186</v>
      </c>
      <c r="Q42" s="67">
        <f t="shared" si="5"/>
        <v>143775.79035995662</v>
      </c>
      <c r="R42" s="67">
        <f t="shared" si="5"/>
        <v>157051.19517126156</v>
      </c>
      <c r="S42" s="67">
        <f t="shared" si="5"/>
        <v>173409.24709962105</v>
      </c>
      <c r="T42" s="67">
        <f t="shared" si="5"/>
        <v>191776.84012588824</v>
      </c>
      <c r="U42" s="67">
        <f t="shared" si="5"/>
        <v>193568.09921045852</v>
      </c>
      <c r="V42" s="28"/>
    </row>
    <row r="43" spans="2:22" ht="13.35" customHeight="1">
      <c r="B43" s="41" t="s">
        <v>10</v>
      </c>
      <c r="C43" s="27"/>
      <c r="D43" s="27"/>
      <c r="E43" s="27"/>
      <c r="F43" s="27"/>
      <c r="G43" s="27"/>
      <c r="H43" s="27"/>
      <c r="I43" s="27"/>
      <c r="J43" s="64">
        <v>0</v>
      </c>
      <c r="K43" s="64">
        <v>0</v>
      </c>
      <c r="L43" s="64">
        <v>0</v>
      </c>
      <c r="M43" s="64">
        <v>134500</v>
      </c>
      <c r="N43" s="64">
        <v>0</v>
      </c>
      <c r="O43" s="64">
        <v>0</v>
      </c>
      <c r="P43" s="64">
        <v>96844.511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28"/>
    </row>
    <row r="44" spans="2:22" ht="13.35" customHeight="1">
      <c r="B44" s="41" t="s">
        <v>27</v>
      </c>
      <c r="C44" s="27"/>
      <c r="D44" s="27"/>
      <c r="E44" s="27"/>
      <c r="F44" s="27"/>
      <c r="G44" s="27"/>
      <c r="H44" s="27"/>
      <c r="I44" s="27"/>
      <c r="J44" s="64">
        <v>36634.36731</v>
      </c>
      <c r="K44" s="64">
        <v>31872.851421379124</v>
      </c>
      <c r="L44" s="64">
        <v>29464.947821597816</v>
      </c>
      <c r="M44" s="64">
        <v>18046.50106658576</v>
      </c>
      <c r="N44" s="64">
        <v>3102.725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28"/>
    </row>
    <row r="45" spans="2:22" ht="13.35" customHeight="1">
      <c r="B45" s="41" t="s">
        <v>33</v>
      </c>
      <c r="C45" s="27"/>
      <c r="D45" s="27"/>
      <c r="E45" s="27"/>
      <c r="F45" s="27"/>
      <c r="G45" s="27"/>
      <c r="H45" s="27"/>
      <c r="I45" s="27"/>
      <c r="J45" s="64">
        <v>0</v>
      </c>
      <c r="K45" s="64">
        <v>1868.2179440175698</v>
      </c>
      <c r="L45" s="64">
        <v>1914.0649085495174</v>
      </c>
      <c r="M45" s="64">
        <v>10846.417919717818</v>
      </c>
      <c r="N45" s="64">
        <v>11930.955716390235</v>
      </c>
      <c r="O45" s="64">
        <v>12444.114937905464</v>
      </c>
      <c r="P45" s="64">
        <v>12759.601139195134</v>
      </c>
      <c r="Q45" s="64">
        <v>49982.64812388201</v>
      </c>
      <c r="R45" s="64">
        <v>44822.590693240934</v>
      </c>
      <c r="S45" s="64">
        <v>43744.77823983612</v>
      </c>
      <c r="T45" s="64">
        <v>42271.152496318195</v>
      </c>
      <c r="U45" s="64">
        <v>58307.606041157414</v>
      </c>
      <c r="V45" s="28"/>
    </row>
    <row r="46" spans="2:22" ht="13.35" customHeight="1">
      <c r="B46" s="41" t="s">
        <v>28</v>
      </c>
      <c r="C46" s="27"/>
      <c r="D46" s="27"/>
      <c r="E46" s="27"/>
      <c r="F46" s="27"/>
      <c r="G46" s="27"/>
      <c r="H46" s="27"/>
      <c r="I46" s="27"/>
      <c r="J46" s="64">
        <v>0</v>
      </c>
      <c r="K46" s="64">
        <v>91350</v>
      </c>
      <c r="L46" s="64">
        <v>54225</v>
      </c>
      <c r="M46" s="64">
        <v>30280</v>
      </c>
      <c r="N46" s="64">
        <v>18555</v>
      </c>
      <c r="O46" s="64">
        <v>7170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28"/>
    </row>
    <row r="47" spans="2:22" ht="13.35" customHeight="1">
      <c r="B47" s="29" t="s">
        <v>29</v>
      </c>
      <c r="C47" s="27"/>
      <c r="D47" s="27"/>
      <c r="E47" s="27"/>
      <c r="F47" s="27"/>
      <c r="G47" s="27"/>
      <c r="H47" s="27"/>
      <c r="I47" s="27"/>
      <c r="J47" s="64">
        <v>0</v>
      </c>
      <c r="K47" s="64">
        <v>-4440</v>
      </c>
      <c r="L47" s="64">
        <v>-67955</v>
      </c>
      <c r="M47" s="64">
        <v>-52365</v>
      </c>
      <c r="N47" s="64">
        <v>-2715</v>
      </c>
      <c r="O47" s="64">
        <v>0</v>
      </c>
      <c r="P47" s="64">
        <v>-74105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28"/>
    </row>
    <row r="48" spans="1:22" ht="13.35" customHeight="1">
      <c r="A48" s="2"/>
      <c r="B48" s="41" t="s">
        <v>40</v>
      </c>
      <c r="C48" s="27"/>
      <c r="D48" s="27"/>
      <c r="E48" s="27"/>
      <c r="F48" s="27"/>
      <c r="G48" s="27"/>
      <c r="H48" s="27"/>
      <c r="I48" s="27"/>
      <c r="J48" s="64">
        <v>180243.15964000003</v>
      </c>
      <c r="K48" s="64">
        <v>0</v>
      </c>
      <c r="L48" s="64">
        <v>63527.49761201724</v>
      </c>
      <c r="M48" s="64">
        <v>80038.27510304704</v>
      </c>
      <c r="N48" s="64">
        <v>151510.6746355313</v>
      </c>
      <c r="O48" s="64">
        <v>148587.59026117707</v>
      </c>
      <c r="P48" s="64">
        <v>176430.37301571452</v>
      </c>
      <c r="Q48" s="64">
        <v>272629.34695236257</v>
      </c>
      <c r="R48" s="64">
        <v>263304.24394358275</v>
      </c>
      <c r="S48" s="64">
        <v>250685.76977121082</v>
      </c>
      <c r="T48" s="64">
        <v>321894.2258427713</v>
      </c>
      <c r="U48" s="64">
        <v>303679.192304536</v>
      </c>
      <c r="V48" s="28"/>
    </row>
    <row r="49" spans="1:22" ht="13.35" customHeight="1">
      <c r="A49" s="2"/>
      <c r="B49" s="29" t="s">
        <v>36</v>
      </c>
      <c r="C49" s="22"/>
      <c r="D49" s="22"/>
      <c r="E49" s="22"/>
      <c r="F49" s="22"/>
      <c r="G49" s="22"/>
      <c r="H49" s="22"/>
      <c r="I49" s="22"/>
      <c r="J49" s="64">
        <v>0</v>
      </c>
      <c r="K49" s="64">
        <v>0</v>
      </c>
      <c r="L49" s="64">
        <v>601.5337399999984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28"/>
    </row>
    <row r="50" spans="1:22" ht="13.35" customHeight="1">
      <c r="A50" s="2"/>
      <c r="B50" s="29" t="s">
        <v>45</v>
      </c>
      <c r="C50" s="22"/>
      <c r="D50" s="22"/>
      <c r="E50" s="22"/>
      <c r="F50" s="22"/>
      <c r="G50" s="22"/>
      <c r="H50" s="22"/>
      <c r="I50" s="22"/>
      <c r="J50" s="64">
        <v>10480.696</v>
      </c>
      <c r="K50" s="64">
        <v>530.45</v>
      </c>
      <c r="L50" s="64">
        <v>546.3635</v>
      </c>
      <c r="M50" s="64">
        <v>562.754405</v>
      </c>
      <c r="N50" s="64">
        <v>579.63703715</v>
      </c>
      <c r="O50" s="64">
        <v>597.0261482645</v>
      </c>
      <c r="P50" s="64">
        <v>614.936932712435</v>
      </c>
      <c r="Q50" s="64">
        <v>633.3850406938082</v>
      </c>
      <c r="R50" s="64">
        <v>652.3865919146224</v>
      </c>
      <c r="S50" s="64">
        <v>671.958189672061</v>
      </c>
      <c r="T50" s="64">
        <v>692.1169353622229</v>
      </c>
      <c r="U50" s="64">
        <v>712.8804434230896</v>
      </c>
      <c r="V50" s="28"/>
    </row>
    <row r="51" spans="1:22" ht="13.35" customHeight="1">
      <c r="A51" s="2"/>
      <c r="B51" s="57" t="s">
        <v>11</v>
      </c>
      <c r="C51" s="22"/>
      <c r="D51" s="22"/>
      <c r="E51" s="22"/>
      <c r="F51" s="22"/>
      <c r="G51" s="22"/>
      <c r="H51" s="22"/>
      <c r="I51" s="22"/>
      <c r="J51" s="66">
        <v>-196073.31322</v>
      </c>
      <c r="K51" s="66">
        <v>-258757.67393650996</v>
      </c>
      <c r="L51" s="66">
        <v>-307939.0622057884</v>
      </c>
      <c r="M51" s="66">
        <v>-334642.1080460222</v>
      </c>
      <c r="N51" s="66">
        <v>-312594.1081176331</v>
      </c>
      <c r="O51" s="66">
        <v>-299018.62558946054</v>
      </c>
      <c r="P51" s="66">
        <v>-344737.034336104</v>
      </c>
      <c r="Q51" s="66">
        <v>-467021.17047689506</v>
      </c>
      <c r="R51" s="66">
        <v>-465830.4163999999</v>
      </c>
      <c r="S51" s="66">
        <v>-468511.75330034003</v>
      </c>
      <c r="T51" s="66">
        <v>-556634.3354003399</v>
      </c>
      <c r="U51" s="66">
        <v>-556267.777999575</v>
      </c>
      <c r="V51" s="31"/>
    </row>
    <row r="52" spans="1:22" ht="13.35" customHeight="1">
      <c r="A52" s="2"/>
      <c r="B52" s="19" t="s">
        <v>41</v>
      </c>
      <c r="C52" s="34"/>
      <c r="D52" s="34"/>
      <c r="E52" s="34"/>
      <c r="F52" s="34"/>
      <c r="G52" s="34"/>
      <c r="H52" s="34"/>
      <c r="I52" s="34"/>
      <c r="J52" s="68">
        <f>SUM(J42:J51)</f>
        <v>160868.84433</v>
      </c>
      <c r="K52" s="68">
        <f aca="true" t="shared" si="6" ref="K52:U52">SUM(K42:K51)</f>
        <v>27898.36730888675</v>
      </c>
      <c r="L52" s="68">
        <f t="shared" si="6"/>
        <v>0</v>
      </c>
      <c r="M52" s="68">
        <f t="shared" si="6"/>
        <v>0</v>
      </c>
      <c r="N52" s="68">
        <f t="shared" si="6"/>
        <v>0</v>
      </c>
      <c r="O52" s="68">
        <f t="shared" si="6"/>
        <v>0</v>
      </c>
      <c r="P52" s="68">
        <f t="shared" si="6"/>
        <v>0</v>
      </c>
      <c r="Q52" s="68">
        <f t="shared" si="6"/>
        <v>0</v>
      </c>
      <c r="R52" s="68">
        <f t="shared" si="6"/>
        <v>0</v>
      </c>
      <c r="S52" s="68">
        <f t="shared" si="6"/>
        <v>0</v>
      </c>
      <c r="T52" s="68">
        <f t="shared" si="6"/>
        <v>0</v>
      </c>
      <c r="U52" s="68">
        <f t="shared" si="6"/>
        <v>0</v>
      </c>
      <c r="V52" s="35"/>
    </row>
    <row r="53" spans="1:22" ht="3.6" customHeight="1">
      <c r="A53" s="2"/>
      <c r="B53" s="2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</row>
    <row r="54" spans="1:22" ht="13.35" customHeight="1">
      <c r="A54" s="2"/>
      <c r="B54" s="41" t="s">
        <v>43</v>
      </c>
      <c r="C54" s="27"/>
      <c r="D54" s="27"/>
      <c r="E54" s="27"/>
      <c r="F54" s="27"/>
      <c r="G54" s="27"/>
      <c r="H54" s="27"/>
      <c r="I54" s="27"/>
      <c r="J54" s="64">
        <v>0</v>
      </c>
      <c r="K54" s="64">
        <v>197716.28731473707</v>
      </c>
      <c r="L54" s="64">
        <v>112733.15955167156</v>
      </c>
      <c r="M54" s="64">
        <v>129630.11572856158</v>
      </c>
      <c r="N54" s="64">
        <v>130219.89424211353</v>
      </c>
      <c r="O54" s="64">
        <v>132192.61224848186</v>
      </c>
      <c r="P54" s="64">
        <v>143775.79035995662</v>
      </c>
      <c r="Q54" s="64">
        <v>157051.19517126156</v>
      </c>
      <c r="R54" s="64">
        <v>173409.24709962105</v>
      </c>
      <c r="S54" s="64">
        <v>191776.84012588824</v>
      </c>
      <c r="T54" s="64">
        <v>193568.09921045852</v>
      </c>
      <c r="U54" s="64">
        <v>223436.70073235797</v>
      </c>
      <c r="V54" s="28"/>
    </row>
    <row r="55" spans="1:22" ht="13.35" customHeight="1">
      <c r="A55" s="2"/>
      <c r="B55" s="19" t="s">
        <v>38</v>
      </c>
      <c r="C55" s="22"/>
      <c r="D55" s="22"/>
      <c r="E55" s="22"/>
      <c r="F55" s="22"/>
      <c r="G55" s="22"/>
      <c r="H55" s="22"/>
      <c r="I55" s="22"/>
      <c r="J55" s="68">
        <f aca="true" t="shared" si="7" ref="J55:U55">+J52+J54</f>
        <v>160868.84433</v>
      </c>
      <c r="K55" s="68">
        <f t="shared" si="7"/>
        <v>225614.65462362382</v>
      </c>
      <c r="L55" s="68">
        <f t="shared" si="7"/>
        <v>112733.15955167156</v>
      </c>
      <c r="M55" s="68">
        <f t="shared" si="7"/>
        <v>129630.11572856158</v>
      </c>
      <c r="N55" s="68">
        <f t="shared" si="7"/>
        <v>130219.89424211353</v>
      </c>
      <c r="O55" s="68">
        <f t="shared" si="7"/>
        <v>132192.61224848186</v>
      </c>
      <c r="P55" s="68">
        <f t="shared" si="7"/>
        <v>143775.79035995662</v>
      </c>
      <c r="Q55" s="68">
        <f t="shared" si="7"/>
        <v>157051.19517126156</v>
      </c>
      <c r="R55" s="68">
        <f t="shared" si="7"/>
        <v>173409.24709962105</v>
      </c>
      <c r="S55" s="68">
        <f t="shared" si="7"/>
        <v>191776.84012588824</v>
      </c>
      <c r="T55" s="68">
        <f t="shared" si="7"/>
        <v>193568.09921045852</v>
      </c>
      <c r="U55" s="68">
        <f t="shared" si="7"/>
        <v>223436.70073235797</v>
      </c>
      <c r="V55" s="23"/>
    </row>
    <row r="56" spans="1:22" ht="2.45" customHeight="1">
      <c r="A56" s="2"/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</row>
    <row r="57" spans="1:22" ht="13.35" customHeight="1">
      <c r="A57" s="2"/>
      <c r="B57" s="43" t="s">
        <v>35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</row>
    <row r="58" spans="1:22" ht="13.35" customHeight="1">
      <c r="A58" s="2"/>
      <c r="B58" s="29" t="s">
        <v>12</v>
      </c>
      <c r="C58" s="27"/>
      <c r="D58" s="27"/>
      <c r="E58" s="27"/>
      <c r="F58" s="27"/>
      <c r="G58" s="27"/>
      <c r="H58" s="27"/>
      <c r="I58" s="27"/>
      <c r="J58" s="64">
        <v>5000</v>
      </c>
      <c r="K58" s="64">
        <v>5000</v>
      </c>
      <c r="L58" s="64">
        <v>5000</v>
      </c>
      <c r="M58" s="64">
        <v>5000</v>
      </c>
      <c r="N58" s="64">
        <v>5000</v>
      </c>
      <c r="O58" s="64">
        <v>5000</v>
      </c>
      <c r="P58" s="64">
        <v>5000</v>
      </c>
      <c r="Q58" s="64">
        <v>5000</v>
      </c>
      <c r="R58" s="64">
        <v>5000</v>
      </c>
      <c r="S58" s="64">
        <v>5000</v>
      </c>
      <c r="T58" s="64">
        <v>5000</v>
      </c>
      <c r="U58" s="64">
        <v>5000</v>
      </c>
      <c r="V58" s="28"/>
    </row>
    <row r="59" spans="1:22" ht="13.35" customHeight="1">
      <c r="A59" s="2"/>
      <c r="B59" s="29" t="s">
        <v>30</v>
      </c>
      <c r="C59" s="27"/>
      <c r="D59" s="27"/>
      <c r="E59" s="27"/>
      <c r="F59" s="27"/>
      <c r="G59" s="27"/>
      <c r="H59" s="27"/>
      <c r="I59" s="27"/>
      <c r="J59" s="64">
        <v>15000</v>
      </c>
      <c r="K59" s="64">
        <v>15000</v>
      </c>
      <c r="L59" s="64">
        <v>15000</v>
      </c>
      <c r="M59" s="64">
        <v>15000</v>
      </c>
      <c r="N59" s="64">
        <v>15000</v>
      </c>
      <c r="O59" s="64">
        <v>15000</v>
      </c>
      <c r="P59" s="64">
        <v>15000</v>
      </c>
      <c r="Q59" s="64">
        <v>15000</v>
      </c>
      <c r="R59" s="64">
        <v>15000</v>
      </c>
      <c r="S59" s="64">
        <v>15000</v>
      </c>
      <c r="T59" s="64">
        <v>15000</v>
      </c>
      <c r="U59" s="64">
        <v>15000</v>
      </c>
      <c r="V59" s="28"/>
    </row>
    <row r="60" spans="1:22" ht="2.45" customHeight="1" hidden="1">
      <c r="A60" s="2"/>
      <c r="B60" s="2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1"/>
    </row>
    <row r="61" spans="1:22" ht="13.35" customHeight="1">
      <c r="A61" s="2"/>
      <c r="B61" s="45" t="s">
        <v>34</v>
      </c>
      <c r="C61" s="22"/>
      <c r="D61" s="22"/>
      <c r="E61" s="22"/>
      <c r="F61" s="22"/>
      <c r="G61" s="22"/>
      <c r="H61" s="22"/>
      <c r="I61" s="22"/>
      <c r="J61" s="69">
        <v>134655.08578</v>
      </c>
      <c r="K61" s="69">
        <v>128469.803</v>
      </c>
      <c r="L61" s="69">
        <v>132449.44697502418</v>
      </c>
      <c r="M61" s="69">
        <v>142111.68720136318</v>
      </c>
      <c r="N61" s="69">
        <v>152798.0725971141</v>
      </c>
      <c r="O61" s="69">
        <v>163172.1045756307</v>
      </c>
      <c r="P61" s="69">
        <v>179003.09983666122</v>
      </c>
      <c r="Q61" s="69">
        <v>198126.79183232438</v>
      </c>
      <c r="R61" s="69">
        <v>216846.75389475655</v>
      </c>
      <c r="S61" s="69">
        <v>234690.06677187557</v>
      </c>
      <c r="T61" s="69">
        <v>257241.51008245707</v>
      </c>
      <c r="U61" s="69">
        <v>278819.82547187415</v>
      </c>
      <c r="V61" s="23"/>
    </row>
    <row r="62" spans="1:22" ht="13.35" customHeight="1">
      <c r="A62" s="2"/>
      <c r="B62" s="45" t="s">
        <v>44</v>
      </c>
      <c r="C62" s="22"/>
      <c r="D62" s="22"/>
      <c r="E62" s="22"/>
      <c r="F62" s="22"/>
      <c r="G62" s="22"/>
      <c r="H62" s="22"/>
      <c r="I62" s="22"/>
      <c r="J62" s="69">
        <v>13666.1</v>
      </c>
      <c r="K62" s="69">
        <v>13358.1</v>
      </c>
      <c r="L62" s="69">
        <v>12898.820560000002</v>
      </c>
      <c r="M62" s="69">
        <v>12898.820560000002</v>
      </c>
      <c r="N62" s="69">
        <v>12137.379580000004</v>
      </c>
      <c r="O62" s="69">
        <v>8893.201300000006</v>
      </c>
      <c r="P62" s="69">
        <v>8531.317370000006</v>
      </c>
      <c r="Q62" s="69">
        <v>8119.647460000006</v>
      </c>
      <c r="R62" s="69">
        <v>7523.459920000006</v>
      </c>
      <c r="S62" s="69">
        <v>7523.459920000006</v>
      </c>
      <c r="T62" s="69">
        <v>6370.188940000007</v>
      </c>
      <c r="U62" s="69">
        <v>6302.275100000005</v>
      </c>
      <c r="V62" s="23"/>
    </row>
    <row r="63" spans="1:22" ht="3.6" customHeight="1" thickBot="1">
      <c r="A63" s="2"/>
      <c r="B63" s="63"/>
      <c r="C63" s="51"/>
      <c r="D63" s="51"/>
      <c r="E63" s="51"/>
      <c r="F63" s="51"/>
      <c r="G63" s="51"/>
      <c r="H63" s="51"/>
      <c r="I63" s="51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</row>
    <row r="64" spans="2:21" ht="13.35" customHeight="1">
      <c r="B64" s="6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2:15" ht="13.35" customHeight="1" hidden="1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ht="13.35" customHeight="1" hidden="1"/>
    <row r="67" ht="13.35" customHeight="1" hidden="1">
      <c r="A67" s="2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>
      <c r="A115" s="62"/>
    </row>
  </sheetData>
  <printOptions/>
  <pageMargins left="0.75" right="0.75" top="0.5" bottom="0.4" header="0.3" footer="0.3"/>
  <pageSetup horizontalDpi="1200" verticalDpi="1200" orientation="landscape" paperSize="11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011FD-0CBB-4936-A72E-2180917CF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DBEDE-B9FC-4F00-A7A5-1238D28D3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0E518-8FC7-4201-879E-DF36A10EE63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8810905-8E92-440F-9B6F-81332C0C8E81}">
  <ds:schemaRefs>
    <ds:schemaRef ds:uri="http://schemas.microsoft.com/office/2006/documentManagement/types"/>
    <ds:schemaRef ds:uri="http://purl.org/dc/dcmitype/"/>
    <ds:schemaRef ds:uri="9cbac090-067b-4a33-b0e0-69bfbc2148e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2810d9f-85a8-4947-9fd6-c4bbade4f97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WTD Sewer Rate Model</dc:title>
  <dc:subject/>
  <dc:creator>Nancy Phan;abas@kingcounty.gov</dc:creator>
  <cp:keywords/>
  <dc:description/>
  <cp:lastModifiedBy>Masuo, Janet</cp:lastModifiedBy>
  <cp:lastPrinted>2021-04-13T22:11:20Z</cp:lastPrinted>
  <dcterms:created xsi:type="dcterms:W3CDTF">2020-09-23T22:22:53Z</dcterms:created>
  <dcterms:modified xsi:type="dcterms:W3CDTF">2021-04-29T17:55:17Z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