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640" windowHeight="9465" activeTab="0"/>
  </bookViews>
  <sheets>
    <sheet name="Form C" sheetId="1" r:id="rId1"/>
  </sheets>
  <definedNames>
    <definedName name="_xlnm.Print_Area" localSheetId="0">'Form C'!$A$1:$G$63</definedName>
  </definedNames>
  <calcPr fullCalcOnLoad="1"/>
</workbook>
</file>

<file path=xl/sharedStrings.xml><?xml version="1.0" encoding="utf-8"?>
<sst xmlns="http://schemas.openxmlformats.org/spreadsheetml/2006/main" count="79" uniqueCount="73">
  <si>
    <t>Non-CX Financial Plan</t>
  </si>
  <si>
    <t>Fund Name: Parks Operating Levy</t>
  </si>
  <si>
    <t>Sub Fund Number: 1451</t>
  </si>
  <si>
    <t>Parks Supplementals</t>
  </si>
  <si>
    <t>Prepared by:  Helen Subelbia</t>
  </si>
  <si>
    <t>Date Prepared:   07/11/2008</t>
  </si>
  <si>
    <t>Category</t>
  </si>
  <si>
    <t xml:space="preserve">2008 Revised  </t>
  </si>
  <si>
    <t>2008 Estimated</t>
  </si>
  <si>
    <t>Estimated-Adopted Change</t>
  </si>
  <si>
    <t>Explanation of Change</t>
  </si>
  <si>
    <t xml:space="preserve">Beginning Fund Balance </t>
  </si>
  <si>
    <t>Revenues</t>
  </si>
  <si>
    <t>Levy Proceeds forecast revised by OMB.</t>
  </si>
  <si>
    <t>Interest earnings forecast revisee by OMB.</t>
  </si>
  <si>
    <t>*  Benson Hill Annexation</t>
  </si>
  <si>
    <t>Reduction due to Benson Hill Annexation.</t>
  </si>
  <si>
    <t xml:space="preserve">*  Backcountry Trails Grant </t>
  </si>
  <si>
    <t>Greenhouse Program supplemental request.</t>
  </si>
  <si>
    <t>White Center Heights supplemental request.</t>
  </si>
  <si>
    <t>Total Revenues</t>
  </si>
  <si>
    <t>Expenditures</t>
  </si>
  <si>
    <t>*  Backcountry Trails Grant</t>
  </si>
  <si>
    <t>Encumbrance Carryover.</t>
  </si>
  <si>
    <t>Total Expenditures</t>
  </si>
  <si>
    <t>Based on revised expenditures.</t>
  </si>
  <si>
    <t>Other Fund Transactions</t>
  </si>
  <si>
    <t xml:space="preserve">*  </t>
  </si>
  <si>
    <t>Total Other Fund Transactions</t>
  </si>
  <si>
    <t>Ending Fund Balance</t>
  </si>
  <si>
    <t>Designations and Reserves</t>
  </si>
  <si>
    <t>Total Designations and Reserves</t>
  </si>
  <si>
    <t>Ending Undesignated Fund Balance</t>
  </si>
  <si>
    <t>Based on Total Expenditures.</t>
  </si>
  <si>
    <t>Financial Plan Notes:</t>
  </si>
  <si>
    <r>
      <t xml:space="preserve">2007 Actual </t>
    </r>
    <r>
      <rPr>
        <b/>
        <vertAlign val="superscript"/>
        <sz val="12"/>
        <rFont val="Times New Roman"/>
        <family val="1"/>
      </rPr>
      <t>1</t>
    </r>
  </si>
  <si>
    <r>
      <t>2008 Adopted</t>
    </r>
    <r>
      <rPr>
        <b/>
        <vertAlign val="superscript"/>
        <sz val="12"/>
        <rFont val="Times New Roman"/>
        <family val="1"/>
      </rPr>
      <t>2</t>
    </r>
  </si>
  <si>
    <r>
      <t xml:space="preserve">*  Levy Proceeds/Delinquent Levy Collections </t>
    </r>
    <r>
      <rPr>
        <vertAlign val="superscript"/>
        <sz val="12"/>
        <rFont val="Times New Roman"/>
        <family val="1"/>
      </rPr>
      <t>1,3,4</t>
    </r>
  </si>
  <si>
    <r>
      <t xml:space="preserve">*  Interest </t>
    </r>
    <r>
      <rPr>
        <vertAlign val="superscript"/>
        <sz val="12"/>
        <rFont val="Times New Roman"/>
        <family val="1"/>
      </rPr>
      <t>5</t>
    </r>
  </si>
  <si>
    <r>
      <t xml:space="preserve">* Investment Pool Losses </t>
    </r>
    <r>
      <rPr>
        <vertAlign val="superscript"/>
        <sz val="12"/>
        <rFont val="Times New Roman"/>
        <family val="1"/>
      </rPr>
      <t>16</t>
    </r>
  </si>
  <si>
    <r>
      <t xml:space="preserve">*  Regional/Rural Business Revenues </t>
    </r>
    <r>
      <rPr>
        <vertAlign val="superscript"/>
        <sz val="12"/>
        <rFont val="Times New Roman"/>
        <family val="1"/>
      </rPr>
      <t>6,7</t>
    </r>
  </si>
  <si>
    <r>
      <t xml:space="preserve">*  UGA Business Revenues </t>
    </r>
    <r>
      <rPr>
        <vertAlign val="superscript"/>
        <sz val="12"/>
        <rFont val="Times New Roman"/>
        <family val="1"/>
      </rPr>
      <t>7</t>
    </r>
  </si>
  <si>
    <r>
      <t xml:space="preserve">*  CX Transfer for UGA </t>
    </r>
    <r>
      <rPr>
        <vertAlign val="superscript"/>
        <sz val="12"/>
        <rFont val="Times New Roman"/>
        <family val="1"/>
      </rPr>
      <t>8</t>
    </r>
  </si>
  <si>
    <r>
      <t xml:space="preserve">*  CX Transfer for Regional/Rural </t>
    </r>
    <r>
      <rPr>
        <vertAlign val="superscript"/>
        <sz val="12"/>
        <rFont val="Times New Roman"/>
        <family val="1"/>
      </rPr>
      <t>9</t>
    </r>
  </si>
  <si>
    <r>
      <t xml:space="preserve">*  CIP </t>
    </r>
    <r>
      <rPr>
        <vertAlign val="superscript"/>
        <sz val="12"/>
        <rFont val="Times New Roman"/>
        <family val="1"/>
      </rPr>
      <t>10</t>
    </r>
  </si>
  <si>
    <r>
      <t xml:space="preserve">*  Greenhouse Program Supplemental </t>
    </r>
    <r>
      <rPr>
        <vertAlign val="superscript"/>
        <sz val="12"/>
        <rFont val="Times New Roman"/>
        <family val="1"/>
      </rPr>
      <t>17</t>
    </r>
  </si>
  <si>
    <r>
      <t xml:space="preserve">*  White Center Heights Grant Supplemental </t>
    </r>
    <r>
      <rPr>
        <vertAlign val="superscript"/>
        <sz val="12"/>
        <rFont val="Times New Roman"/>
        <family val="1"/>
      </rPr>
      <t>18</t>
    </r>
  </si>
  <si>
    <r>
      <t xml:space="preserve">*  Regional/Rural Expenditures </t>
    </r>
    <r>
      <rPr>
        <vertAlign val="superscript"/>
        <sz val="12"/>
        <rFont val="Times New Roman"/>
        <family val="1"/>
      </rPr>
      <t>7,11</t>
    </r>
  </si>
  <si>
    <r>
      <t xml:space="preserve">*  Urban Growth Area Expenditures  </t>
    </r>
    <r>
      <rPr>
        <vertAlign val="superscript"/>
        <sz val="12"/>
        <rFont val="Times New Roman"/>
        <family val="1"/>
      </rPr>
      <t>8</t>
    </r>
  </si>
  <si>
    <r>
      <t xml:space="preserve">*  CIP/Land Management Expenditures </t>
    </r>
    <r>
      <rPr>
        <vertAlign val="superscript"/>
        <sz val="12"/>
        <rFont val="Times New Roman"/>
        <family val="1"/>
      </rPr>
      <t>10</t>
    </r>
  </si>
  <si>
    <r>
      <t xml:space="preserve">*  CPG Expenditures </t>
    </r>
    <r>
      <rPr>
        <vertAlign val="superscript"/>
        <sz val="12"/>
        <rFont val="Times New Roman"/>
        <family val="1"/>
      </rPr>
      <t>12</t>
    </r>
  </si>
  <si>
    <r>
      <t xml:space="preserve">*  2007 to 2008 Encumbrance Carryover </t>
    </r>
    <r>
      <rPr>
        <vertAlign val="superscript"/>
        <sz val="12"/>
        <rFont val="Times New Roman"/>
        <family val="1"/>
      </rPr>
      <t>12,13</t>
    </r>
  </si>
  <si>
    <r>
      <t xml:space="preserve">Estimated Underexpenditures </t>
    </r>
    <r>
      <rPr>
        <b/>
        <vertAlign val="superscript"/>
        <sz val="12"/>
        <rFont val="Times New Roman"/>
        <family val="1"/>
      </rPr>
      <t>14</t>
    </r>
  </si>
  <si>
    <r>
      <t xml:space="preserve">*  2006 to 2007 Encumbrance Carryover </t>
    </r>
    <r>
      <rPr>
        <vertAlign val="superscript"/>
        <sz val="12"/>
        <rFont val="Times New Roman"/>
        <family val="1"/>
      </rPr>
      <t>12,13</t>
    </r>
  </si>
  <si>
    <r>
      <t xml:space="preserve">Target Fund Balance </t>
    </r>
    <r>
      <rPr>
        <b/>
        <vertAlign val="superscript"/>
        <sz val="12"/>
        <rFont val="Times New Roman"/>
        <family val="1"/>
      </rPr>
      <t>15</t>
    </r>
  </si>
  <si>
    <r>
      <t>1</t>
    </r>
    <r>
      <rPr>
        <sz val="10"/>
        <rFont val="Times New Roman"/>
        <family val="1"/>
      </rPr>
      <t xml:space="preserve"> Actuals are taken from ARMS 14th Month.</t>
    </r>
  </si>
  <si>
    <r>
      <t>2</t>
    </r>
    <r>
      <rPr>
        <sz val="10"/>
        <rFont val="Times New Roman"/>
        <family val="1"/>
      </rPr>
      <t xml:space="preserve"> Adopted is taken form 2008 Adopted Budget Book.</t>
    </r>
  </si>
  <si>
    <r>
      <t>3</t>
    </r>
    <r>
      <rPr>
        <sz val="10"/>
        <rFont val="Times New Roman"/>
        <family val="1"/>
      </rPr>
      <t xml:space="preserve">  2008 Levy Proceeds and Delinquent Levy Collections revised by OMB March 2008. </t>
    </r>
  </si>
  <si>
    <r>
      <t xml:space="preserve">4  </t>
    </r>
    <r>
      <rPr>
        <sz val="10"/>
        <rFont val="Times New Roman"/>
        <family val="1"/>
      </rPr>
      <t>This financial plan reflects passage of the 2008-2013 Levy, approved by the voters August 21, 2007.</t>
    </r>
  </si>
  <si>
    <r>
      <t>6</t>
    </r>
    <r>
      <rPr>
        <sz val="10"/>
        <rFont val="Times New Roman"/>
        <family val="1"/>
      </rPr>
      <t xml:space="preserve">  Regional/Rural Business Revenues in 2007 include $530,780 of reimbursements for capital-backed expenditures.</t>
    </r>
  </si>
  <si>
    <r>
      <t>7</t>
    </r>
    <r>
      <rPr>
        <sz val="10"/>
        <rFont val="Times New Roman"/>
        <family val="1"/>
      </rPr>
      <t xml:space="preserve">  Regional/Rural and UGA Business revenues assume 5% growth in 2008.  These categories are tracked by the Parks Division.  </t>
    </r>
  </si>
  <si>
    <r>
      <t>8</t>
    </r>
    <r>
      <rPr>
        <sz val="10"/>
        <rFont val="Times New Roman"/>
        <family val="1"/>
      </rPr>
      <t xml:space="preserve">  The CX Transfer for UGA, along with UGA business revenues, is used to cover costs in the Urban Growth Area (UGA).  2008 Adopted reflects CX revenues needed to cover 2008 proposed expenditures attributed to UGA. </t>
    </r>
  </si>
  <si>
    <r>
      <t>9</t>
    </r>
    <r>
      <rPr>
        <sz val="10"/>
        <rFont val="Times New Roman"/>
        <family val="1"/>
      </rPr>
      <t xml:space="preserve">  The CX transfer for Regional/Rural is to cover expenditure growth exceeding that forecast in the 2008,  enabling Parks to achieve Executive commitments and meet Target Fund Balance.</t>
    </r>
  </si>
  <si>
    <r>
      <t>13</t>
    </r>
    <r>
      <rPr>
        <sz val="10"/>
        <rFont val="Times New Roman"/>
        <family val="1"/>
      </rPr>
      <t xml:space="preserve">  2007 to 2008 Reappropriation and Encumbrance Carryovers is pending approval by OMB. </t>
    </r>
  </si>
  <si>
    <r>
      <t>14</t>
    </r>
    <r>
      <rPr>
        <sz val="10"/>
        <rFont val="Times New Roman"/>
        <family val="1"/>
      </rPr>
      <t xml:space="preserve">  Estimated Underexpenditures 2% of Total Expenditures.  Estimated Underexpenditures include 2% Underexpenditure required for CX Transfer.</t>
    </r>
  </si>
  <si>
    <r>
      <t>15</t>
    </r>
    <r>
      <rPr>
        <sz val="10"/>
        <rFont val="Times New Roman"/>
        <family val="1"/>
      </rPr>
      <t xml:space="preserve">  Target Fund Balance is 1/12th of Total Expenditures. </t>
    </r>
  </si>
  <si>
    <r>
      <t>16</t>
    </r>
    <r>
      <rPr>
        <sz val="10"/>
        <rFont val="Times New Roman"/>
        <family val="1"/>
      </rPr>
      <t xml:space="preserve">  Allocation of  Unrealized Loss - Impaired Investments - Account 36134.</t>
    </r>
  </si>
  <si>
    <r>
      <t>17</t>
    </r>
    <r>
      <rPr>
        <sz val="10"/>
        <rFont val="Times New Roman"/>
        <family val="1"/>
      </rPr>
      <t xml:space="preserve">  This appropriation supports the funding of the DNRP Parks Division Greenhouse Program in exchange of valuable social services by using supported developmentally disabled employees to  grow plants and produce other landscaping materials.</t>
    </r>
  </si>
  <si>
    <r>
      <t xml:space="preserve">5 </t>
    </r>
    <r>
      <rPr>
        <sz val="10"/>
        <rFont val="Times New Roman"/>
        <family val="1"/>
      </rPr>
      <t xml:space="preserve"> Interest Earnings based on an interest rate of 5.25% in 2008 Adopted, with a 20 basis point investment service fee deducted.  2008 Interest Earnings revised to 3.481% with a 15 basis point investment service fee deducted, per OMB's January 2008 forecast.</t>
    </r>
  </si>
  <si>
    <r>
      <t>10</t>
    </r>
    <r>
      <rPr>
        <sz val="10"/>
        <rFont val="Times New Roman"/>
        <family val="1"/>
      </rPr>
      <t xml:space="preserve">  CIP Revenues include transfers from Parks CIP Funds 3160, 3490 and 3581 to support Capital &amp; Land Management/Business Planning.  Note that some portion of CIP/Land Management/Business Planning Expenditures is associated with UGA facilities.  This is not backed by CX funds or business revenues and is not included in the UGA Expenditures. </t>
    </r>
  </si>
  <si>
    <r>
      <t>11</t>
    </r>
    <r>
      <rPr>
        <sz val="10"/>
        <rFont val="Times New Roman"/>
        <family val="1"/>
      </rPr>
      <t xml:space="preserve">  Expenditures include increases in 2008 to allow for improvements in maintenance (to pre-2002 levels) and an annual increment (of $150,000, inflated at 5% annually) to provide for maintenance of anticipated additions to the division's inventory of trails and passive natural area parks.</t>
    </r>
  </si>
  <si>
    <r>
      <t>12</t>
    </r>
    <r>
      <rPr>
        <sz val="10"/>
        <rFont val="Times New Roman"/>
        <family val="1"/>
      </rPr>
      <t xml:space="preserve">  Partially funds Community Partnerships and Grants (CPG) program.  Additional funds are in Parks CIP.  $99,492 designated for CPG that was not spent in 2005 ($300K was budgeted, $200,508 was spent) was identified for programming in 2007.  In 2008, $200K support has been shifted to the capital program, leaving $100K supported by Parks Operating.</t>
    </r>
  </si>
  <si>
    <r>
      <t>18</t>
    </r>
    <r>
      <rPr>
        <sz val="10"/>
        <rFont val="Times New Roman"/>
        <family val="1"/>
      </rPr>
      <t xml:space="preserve">  This appropriation is a portion of the $500,000 that the White Center Community Development Association (CDA) will receive from the State for Phase II improvements at White Center Heights Park.  The Parks and Recreation Division's 100% revenue backed portion of $167,750 will be used for curriculum development, trail upgrades, wetland restoration, and plant and construction monitoring.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</si>
</sst>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0;[Red]\(#,##0\);0"/>
    <numFmt numFmtId="167" formatCode="m/d/yy;@"/>
    <numFmt numFmtId="168" formatCode="_(* #,##0.0_);_(* \(#,##0.0\);_(* &quot;-&quot;??_);_(@_)"/>
    <numFmt numFmtId="169" formatCode="_(* #,##0.000_);_(* \(#,##0.000\);_(* &quot;-&quot;??_);_(@_)"/>
    <numFmt numFmtId="170" formatCode="_(* #,##0.0000_);_(* \(#,##0.0000\);_(* &quot;-&quot;??_);_(@_)"/>
  </numFmts>
  <fonts count="48">
    <font>
      <sz val="10"/>
      <name val="Arial"/>
      <family val="0"/>
    </font>
    <font>
      <u val="single"/>
      <sz val="10"/>
      <color indexed="36"/>
      <name val="Arial"/>
      <family val="0"/>
    </font>
    <font>
      <u val="single"/>
      <sz val="10"/>
      <color indexed="12"/>
      <name val="Arial"/>
      <family val="0"/>
    </font>
    <font>
      <sz val="12"/>
      <name val="Times New Roman"/>
      <family val="0"/>
    </font>
    <font>
      <sz val="8"/>
      <name val="Arial"/>
      <family val="0"/>
    </font>
    <font>
      <b/>
      <sz val="12"/>
      <name val="Times New Roman"/>
      <family val="1"/>
    </font>
    <font>
      <sz val="12"/>
      <name val="Arial"/>
      <family val="0"/>
    </font>
    <font>
      <u val="single"/>
      <sz val="12"/>
      <name val="Times New Roman"/>
      <family val="1"/>
    </font>
    <font>
      <sz val="12"/>
      <name val="MS Sans Serif"/>
      <family val="0"/>
    </font>
    <font>
      <b/>
      <vertAlign val="superscript"/>
      <sz val="12"/>
      <name val="Times New Roman"/>
      <family val="1"/>
    </font>
    <font>
      <b/>
      <sz val="10"/>
      <name val="Times New Roman"/>
      <family val="0"/>
    </font>
    <font>
      <sz val="10"/>
      <name val="Times New Roman"/>
      <family val="0"/>
    </font>
    <font>
      <vertAlign val="superscript"/>
      <sz val="12"/>
      <name val="Times New Roman"/>
      <family val="1"/>
    </font>
    <font>
      <vertAlign val="superscrip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37"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1">
    <xf numFmtId="0" fontId="0" fillId="0" borderId="0" xfId="0" applyAlignment="1">
      <alignment/>
    </xf>
    <xf numFmtId="37" fontId="5" fillId="0" borderId="0" xfId="57" applyFont="1" applyBorder="1" applyAlignment="1">
      <alignment horizontal="centerContinuous" wrapText="1"/>
      <protection/>
    </xf>
    <xf numFmtId="37" fontId="5" fillId="0" borderId="0" xfId="57" applyFont="1" applyBorder="1" applyAlignment="1">
      <alignment horizontal="centerContinuous" wrapText="1"/>
      <protection/>
    </xf>
    <xf numFmtId="0" fontId="6" fillId="0" borderId="0" xfId="0" applyFont="1" applyBorder="1" applyAlignment="1">
      <alignment horizontal="center"/>
    </xf>
    <xf numFmtId="0" fontId="6" fillId="0" borderId="0" xfId="0" applyFont="1" applyBorder="1" applyAlignment="1">
      <alignment horizontal="centerContinuous"/>
    </xf>
    <xf numFmtId="0" fontId="6" fillId="0" borderId="0" xfId="0" applyFont="1" applyAlignment="1">
      <alignment horizontal="centerContinuous"/>
    </xf>
    <xf numFmtId="0" fontId="6" fillId="0" borderId="0" xfId="0" applyFont="1" applyAlignment="1">
      <alignment/>
    </xf>
    <xf numFmtId="37" fontId="5" fillId="0" borderId="0" xfId="57" applyFont="1" applyBorder="1" applyAlignment="1">
      <alignment horizontal="center" wrapText="1"/>
      <protection/>
    </xf>
    <xf numFmtId="37" fontId="3" fillId="0" borderId="0" xfId="57" applyFont="1" applyBorder="1" applyAlignment="1">
      <alignment horizontal="centerContinuous" wrapText="1"/>
      <protection/>
    </xf>
    <xf numFmtId="0" fontId="6" fillId="0" borderId="0" xfId="0" applyFont="1" applyBorder="1" applyAlignment="1">
      <alignment/>
    </xf>
    <xf numFmtId="0" fontId="3" fillId="33" borderId="0" xfId="0" applyFont="1" applyFill="1" applyBorder="1" applyAlignment="1">
      <alignment horizontal="left"/>
    </xf>
    <xf numFmtId="0" fontId="3" fillId="0" borderId="0" xfId="0" applyFont="1" applyFill="1" applyBorder="1" applyAlignment="1">
      <alignment horizontal="left"/>
    </xf>
    <xf numFmtId="0" fontId="6" fillId="33" borderId="0" xfId="0" applyFont="1" applyFill="1" applyBorder="1" applyAlignment="1">
      <alignment horizontal="centerContinuous"/>
    </xf>
    <xf numFmtId="37" fontId="3" fillId="0" borderId="0" xfId="57" applyFont="1" applyBorder="1" applyAlignment="1">
      <alignment horizontal="left" wrapText="1"/>
      <protection/>
    </xf>
    <xf numFmtId="0" fontId="6" fillId="33" borderId="0" xfId="0" applyFont="1" applyFill="1" applyAlignment="1">
      <alignment/>
    </xf>
    <xf numFmtId="0" fontId="6" fillId="33" borderId="0" xfId="0" applyFont="1" applyFill="1" applyAlignment="1">
      <alignment horizontal="centerContinuous"/>
    </xf>
    <xf numFmtId="0" fontId="6" fillId="33" borderId="0" xfId="0" applyFont="1" applyFill="1" applyAlignment="1">
      <alignment/>
    </xf>
    <xf numFmtId="37" fontId="5" fillId="0" borderId="0" xfId="57" applyFont="1" applyBorder="1" applyAlignment="1">
      <alignment horizontal="left"/>
      <protection/>
    </xf>
    <xf numFmtId="37" fontId="5" fillId="0" borderId="10" xfId="57" applyFont="1" applyBorder="1" applyAlignment="1">
      <alignment horizontal="left" wrapText="1"/>
      <protection/>
    </xf>
    <xf numFmtId="37" fontId="7" fillId="0" borderId="0" xfId="57" applyFont="1" applyBorder="1" applyAlignment="1">
      <alignment horizontal="left" wrapText="1"/>
      <protection/>
    </xf>
    <xf numFmtId="0" fontId="6" fillId="0" borderId="0" xfId="0" applyFont="1" applyBorder="1" applyAlignment="1">
      <alignment horizontal="left"/>
    </xf>
    <xf numFmtId="37" fontId="8" fillId="0" borderId="0" xfId="57" applyFont="1" applyBorder="1" applyAlignment="1">
      <alignment horizontal="centerContinuous" wrapText="1"/>
      <protection/>
    </xf>
    <xf numFmtId="37" fontId="5" fillId="33" borderId="11" xfId="57" applyFont="1" applyFill="1" applyBorder="1" applyAlignment="1" applyProtection="1">
      <alignment horizontal="left" wrapText="1"/>
      <protection/>
    </xf>
    <xf numFmtId="37" fontId="5" fillId="33" borderId="11" xfId="57" applyFont="1" applyFill="1" applyBorder="1" applyAlignment="1">
      <alignment horizontal="center" wrapText="1"/>
      <protection/>
    </xf>
    <xf numFmtId="37" fontId="5" fillId="33" borderId="12" xfId="57" applyFont="1" applyFill="1" applyBorder="1" applyAlignment="1">
      <alignment horizontal="center" wrapText="1"/>
      <protection/>
    </xf>
    <xf numFmtId="37" fontId="5" fillId="33" borderId="13" xfId="57" applyFont="1" applyFill="1" applyBorder="1" applyAlignment="1">
      <alignment horizontal="center" wrapText="1"/>
      <protection/>
    </xf>
    <xf numFmtId="37" fontId="5" fillId="33" borderId="0" xfId="57" applyFont="1" applyFill="1" applyAlignment="1">
      <alignment horizontal="center" wrapText="1"/>
      <protection/>
    </xf>
    <xf numFmtId="0" fontId="3" fillId="33" borderId="0" xfId="0" applyFont="1" applyFill="1" applyAlignment="1">
      <alignment/>
    </xf>
    <xf numFmtId="37" fontId="5" fillId="0" borderId="11" xfId="57" applyFont="1" applyFill="1" applyBorder="1" applyAlignment="1">
      <alignment horizontal="left"/>
      <protection/>
    </xf>
    <xf numFmtId="164" fontId="5" fillId="0" borderId="14" xfId="42" applyNumberFormat="1" applyFont="1" applyFill="1" applyBorder="1" applyAlignment="1">
      <alignment/>
    </xf>
    <xf numFmtId="164" fontId="5" fillId="0" borderId="12" xfId="42" applyNumberFormat="1" applyFont="1" applyFill="1" applyBorder="1" applyAlignment="1">
      <alignment/>
    </xf>
    <xf numFmtId="164" fontId="5" fillId="0" borderId="15" xfId="42" applyNumberFormat="1" applyFont="1" applyFill="1" applyBorder="1" applyAlignment="1">
      <alignment/>
    </xf>
    <xf numFmtId="164" fontId="5" fillId="0" borderId="16" xfId="42" applyNumberFormat="1" applyFont="1" applyBorder="1" applyAlignment="1">
      <alignment/>
    </xf>
    <xf numFmtId="164" fontId="10" fillId="0" borderId="17" xfId="42" applyNumberFormat="1" applyFont="1" applyBorder="1" applyAlignment="1">
      <alignment/>
    </xf>
    <xf numFmtId="164" fontId="5" fillId="0" borderId="0" xfId="42" applyNumberFormat="1" applyFont="1" applyBorder="1" applyAlignment="1">
      <alignment/>
    </xf>
    <xf numFmtId="164" fontId="5" fillId="0" borderId="0" xfId="42" applyNumberFormat="1" applyFont="1" applyAlignment="1">
      <alignment/>
    </xf>
    <xf numFmtId="0" fontId="5" fillId="0" borderId="0" xfId="0" applyFont="1" applyAlignment="1">
      <alignment/>
    </xf>
    <xf numFmtId="37" fontId="5" fillId="0" borderId="18" xfId="57" applyFont="1" applyFill="1" applyBorder="1" applyAlignment="1">
      <alignment horizontal="left"/>
      <protection/>
    </xf>
    <xf numFmtId="164" fontId="3" fillId="0" borderId="14" xfId="42" applyNumberFormat="1" applyFont="1" applyFill="1" applyBorder="1" applyAlignment="1">
      <alignment/>
    </xf>
    <xf numFmtId="164" fontId="3" fillId="0" borderId="19" xfId="42" applyNumberFormat="1" applyFont="1" applyFill="1" applyBorder="1" applyAlignment="1">
      <alignment/>
    </xf>
    <xf numFmtId="164" fontId="3" fillId="0" borderId="19" xfId="42" applyNumberFormat="1" applyFont="1" applyBorder="1" applyAlignment="1">
      <alignment/>
    </xf>
    <xf numFmtId="164" fontId="3" fillId="0" borderId="14" xfId="42" applyNumberFormat="1" applyFont="1" applyBorder="1" applyAlignment="1">
      <alignment/>
    </xf>
    <xf numFmtId="164" fontId="11" fillId="0" borderId="20" xfId="42" applyNumberFormat="1" applyFont="1" applyBorder="1" applyAlignment="1">
      <alignment/>
    </xf>
    <xf numFmtId="164" fontId="3" fillId="0" borderId="0" xfId="42" applyNumberFormat="1" applyFont="1" applyBorder="1" applyAlignment="1">
      <alignment/>
    </xf>
    <xf numFmtId="164" fontId="3" fillId="0" borderId="0" xfId="42" applyNumberFormat="1" applyFont="1" applyAlignment="1">
      <alignment/>
    </xf>
    <xf numFmtId="0" fontId="3" fillId="0" borderId="0" xfId="0" applyFont="1" applyAlignment="1">
      <alignment/>
    </xf>
    <xf numFmtId="37" fontId="3" fillId="0" borderId="16" xfId="57" applyFont="1" applyFill="1" applyBorder="1" applyAlignment="1">
      <alignment horizontal="left"/>
      <protection/>
    </xf>
    <xf numFmtId="164" fontId="3" fillId="0" borderId="21" xfId="42" applyNumberFormat="1" applyFont="1" applyBorder="1" applyAlignment="1">
      <alignment/>
    </xf>
    <xf numFmtId="37" fontId="3" fillId="0" borderId="0" xfId="0" applyNumberFormat="1" applyFont="1" applyFill="1" applyBorder="1" applyAlignment="1">
      <alignment/>
    </xf>
    <xf numFmtId="37" fontId="3" fillId="0" borderId="21" xfId="0" applyNumberFormat="1" applyFont="1" applyFill="1" applyBorder="1" applyAlignment="1">
      <alignment/>
    </xf>
    <xf numFmtId="164" fontId="3" fillId="0" borderId="0" xfId="42" applyNumberFormat="1" applyFont="1" applyFill="1" applyBorder="1" applyAlignment="1">
      <alignment/>
    </xf>
    <xf numFmtId="164" fontId="11" fillId="0" borderId="22" xfId="42" applyNumberFormat="1" applyFont="1" applyBorder="1" applyAlignment="1">
      <alignment/>
    </xf>
    <xf numFmtId="164" fontId="3" fillId="0" borderId="21" xfId="42" applyNumberFormat="1" applyFont="1" applyFill="1" applyBorder="1" applyAlignment="1">
      <alignment/>
    </xf>
    <xf numFmtId="38" fontId="3" fillId="0" borderId="0" xfId="0" applyNumberFormat="1" applyFont="1" applyFill="1" applyBorder="1" applyAlignment="1">
      <alignment/>
    </xf>
    <xf numFmtId="38" fontId="3" fillId="0" borderId="21" xfId="0" applyNumberFormat="1" applyFont="1" applyFill="1" applyBorder="1" applyAlignment="1">
      <alignment/>
    </xf>
    <xf numFmtId="164" fontId="3" fillId="0" borderId="21" xfId="42" applyNumberFormat="1" applyFont="1" applyFill="1" applyBorder="1" applyAlignment="1" quotePrefix="1">
      <alignment/>
    </xf>
    <xf numFmtId="164" fontId="11" fillId="0" borderId="22" xfId="42" applyNumberFormat="1" applyFont="1" applyBorder="1" applyAlignment="1">
      <alignment wrapText="1"/>
    </xf>
    <xf numFmtId="38" fontId="3" fillId="0" borderId="0" xfId="42" applyNumberFormat="1" applyFont="1" applyFill="1" applyBorder="1" applyAlignment="1">
      <alignment/>
    </xf>
    <xf numFmtId="38" fontId="3" fillId="0" borderId="21" xfId="42" applyNumberFormat="1" applyFont="1" applyFill="1" applyBorder="1" applyAlignment="1">
      <alignment/>
    </xf>
    <xf numFmtId="37" fontId="3" fillId="0" borderId="0" xfId="42" applyNumberFormat="1" applyFont="1" applyFill="1" applyBorder="1" applyAlignment="1">
      <alignment/>
    </xf>
    <xf numFmtId="37" fontId="3" fillId="0" borderId="21" xfId="42" applyNumberFormat="1" applyFont="1" applyFill="1" applyBorder="1" applyAlignment="1">
      <alignment/>
    </xf>
    <xf numFmtId="37" fontId="3" fillId="0" borderId="16" xfId="57" applyFont="1" applyFill="1" applyBorder="1" applyAlignment="1" quotePrefix="1">
      <alignment horizontal="left"/>
      <protection/>
    </xf>
    <xf numFmtId="37" fontId="5" fillId="0" borderId="23" xfId="57" applyFont="1" applyFill="1" applyBorder="1" applyAlignment="1">
      <alignment horizontal="left"/>
      <protection/>
    </xf>
    <xf numFmtId="164" fontId="5" fillId="0" borderId="17" xfId="42" applyNumberFormat="1" applyFont="1" applyFill="1" applyBorder="1" applyAlignment="1">
      <alignment/>
    </xf>
    <xf numFmtId="164" fontId="5" fillId="0" borderId="10" xfId="42" applyNumberFormat="1" applyFont="1" applyFill="1" applyBorder="1" applyAlignment="1">
      <alignment/>
    </xf>
    <xf numFmtId="164" fontId="10" fillId="0" borderId="24" xfId="42" applyNumberFormat="1" applyFont="1" applyBorder="1" applyAlignment="1">
      <alignment/>
    </xf>
    <xf numFmtId="0" fontId="5" fillId="0" borderId="0" xfId="0" applyFont="1" applyBorder="1" applyAlignment="1">
      <alignment/>
    </xf>
    <xf numFmtId="37" fontId="5" fillId="0" borderId="21" xfId="57" applyFont="1" applyFill="1" applyBorder="1" applyAlignment="1">
      <alignment horizontal="left"/>
      <protection/>
    </xf>
    <xf numFmtId="164" fontId="3" fillId="0" borderId="16" xfId="42" applyNumberFormat="1" applyFont="1" applyFill="1" applyBorder="1" applyAlignment="1">
      <alignment/>
    </xf>
    <xf numFmtId="37" fontId="3" fillId="0" borderId="21" xfId="57" applyFont="1" applyFill="1" applyBorder="1" applyAlignment="1">
      <alignment horizontal="left"/>
      <protection/>
    </xf>
    <xf numFmtId="164" fontId="3" fillId="0" borderId="21" xfId="42" applyNumberFormat="1" applyFont="1" applyFill="1" applyBorder="1" applyAlignment="1">
      <alignment horizontal="center"/>
    </xf>
    <xf numFmtId="37" fontId="5" fillId="0" borderId="17" xfId="57" applyFont="1" applyFill="1" applyBorder="1" applyAlignment="1">
      <alignment horizontal="left"/>
      <protection/>
    </xf>
    <xf numFmtId="164" fontId="5" fillId="0" borderId="23" xfId="42" applyNumberFormat="1" applyFont="1" applyFill="1" applyBorder="1" applyAlignment="1">
      <alignment/>
    </xf>
    <xf numFmtId="164" fontId="5" fillId="0" borderId="17" xfId="42" applyNumberFormat="1" applyFont="1" applyBorder="1" applyAlignment="1">
      <alignment/>
    </xf>
    <xf numFmtId="164" fontId="11" fillId="0" borderId="24" xfId="42" applyNumberFormat="1" applyFont="1" applyBorder="1" applyAlignment="1">
      <alignment/>
    </xf>
    <xf numFmtId="37" fontId="5" fillId="0" borderId="11" xfId="57" applyFont="1" applyFill="1" applyBorder="1" applyAlignment="1">
      <alignment horizontal="left"/>
      <protection/>
    </xf>
    <xf numFmtId="164" fontId="5" fillId="34" borderId="11" xfId="42" applyNumberFormat="1" applyFont="1" applyFill="1" applyBorder="1" applyAlignment="1" quotePrefix="1">
      <alignment/>
    </xf>
    <xf numFmtId="164" fontId="5" fillId="0" borderId="12" xfId="42" applyNumberFormat="1" applyFont="1" applyFill="1" applyBorder="1" applyAlignment="1">
      <alignment/>
    </xf>
    <xf numFmtId="164" fontId="5" fillId="34" borderId="12" xfId="42" applyNumberFormat="1" applyFont="1" applyFill="1" applyBorder="1" applyAlignment="1">
      <alignment/>
    </xf>
    <xf numFmtId="164" fontId="5" fillId="0" borderId="13" xfId="42" applyNumberFormat="1" applyFont="1" applyBorder="1" applyAlignment="1">
      <alignment/>
    </xf>
    <xf numFmtId="164" fontId="11" fillId="0" borderId="11" xfId="42" applyNumberFormat="1" applyFont="1" applyBorder="1" applyAlignment="1">
      <alignment/>
    </xf>
    <xf numFmtId="164" fontId="5" fillId="0" borderId="0" xfId="42" applyNumberFormat="1" applyFont="1" applyBorder="1" applyAlignment="1">
      <alignment/>
    </xf>
    <xf numFmtId="164" fontId="5" fillId="0" borderId="0" xfId="42" applyNumberFormat="1" applyFont="1" applyAlignment="1">
      <alignment/>
    </xf>
    <xf numFmtId="0" fontId="5" fillId="0" borderId="0" xfId="0" applyFont="1" applyAlignment="1">
      <alignment/>
    </xf>
    <xf numFmtId="37" fontId="5" fillId="0" borderId="21" xfId="57" applyFont="1" applyFill="1" applyBorder="1" applyAlignment="1">
      <alignment horizontal="left"/>
      <protection/>
    </xf>
    <xf numFmtId="164" fontId="3" fillId="0" borderId="16" xfId="42" applyNumberFormat="1" applyFont="1" applyBorder="1" applyAlignment="1">
      <alignment/>
    </xf>
    <xf numFmtId="164" fontId="11" fillId="0" borderId="14" xfId="42" applyNumberFormat="1" applyFont="1" applyBorder="1" applyAlignment="1">
      <alignment/>
    </xf>
    <xf numFmtId="164" fontId="11" fillId="0" borderId="21" xfId="42" applyNumberFormat="1" applyFont="1" applyBorder="1" applyAlignment="1">
      <alignment wrapText="1"/>
    </xf>
    <xf numFmtId="164" fontId="11" fillId="0" borderId="17" xfId="42" applyNumberFormat="1" applyFont="1" applyBorder="1" applyAlignment="1">
      <alignment/>
    </xf>
    <xf numFmtId="164" fontId="5" fillId="0" borderId="11" xfId="42" applyNumberFormat="1" applyFont="1" applyFill="1" applyBorder="1" applyAlignment="1" quotePrefix="1">
      <alignment/>
    </xf>
    <xf numFmtId="164" fontId="10" fillId="0" borderId="11" xfId="42" applyNumberFormat="1" applyFont="1" applyBorder="1" applyAlignment="1">
      <alignment/>
    </xf>
    <xf numFmtId="0" fontId="5" fillId="0" borderId="0" xfId="0" applyFont="1" applyBorder="1" applyAlignment="1">
      <alignment/>
    </xf>
    <xf numFmtId="0" fontId="5" fillId="0" borderId="10" xfId="0" applyFont="1" applyBorder="1" applyAlignment="1">
      <alignment/>
    </xf>
    <xf numFmtId="164" fontId="3" fillId="0" borderId="14" xfId="42" applyNumberFormat="1" applyFont="1" applyFill="1" applyBorder="1" applyAlignment="1">
      <alignment/>
    </xf>
    <xf numFmtId="164" fontId="11" fillId="0" borderId="22" xfId="42" applyNumberFormat="1" applyFont="1" applyFill="1" applyBorder="1" applyAlignment="1">
      <alignment/>
    </xf>
    <xf numFmtId="164" fontId="3" fillId="0" borderId="0" xfId="42" applyNumberFormat="1" applyFont="1" applyFill="1" applyBorder="1" applyAlignment="1">
      <alignment/>
    </xf>
    <xf numFmtId="164" fontId="3" fillId="0" borderId="21" xfId="42" applyNumberFormat="1" applyFont="1" applyFill="1" applyBorder="1" applyAlignment="1">
      <alignment/>
    </xf>
    <xf numFmtId="164" fontId="5" fillId="0" borderId="16" xfId="42" applyNumberFormat="1" applyFont="1" applyFill="1" applyBorder="1" applyAlignment="1">
      <alignment/>
    </xf>
    <xf numFmtId="164" fontId="5" fillId="0" borderId="0" xfId="42" applyNumberFormat="1" applyFont="1" applyFill="1" applyBorder="1" applyAlignment="1">
      <alignment/>
    </xf>
    <xf numFmtId="164" fontId="10" fillId="0" borderId="22" xfId="42" applyNumberFormat="1" applyFont="1" applyFill="1" applyBorder="1" applyAlignment="1">
      <alignment/>
    </xf>
    <xf numFmtId="164" fontId="5" fillId="0" borderId="0" xfId="42" applyNumberFormat="1" applyFont="1" applyFill="1" applyBorder="1" applyAlignment="1">
      <alignment/>
    </xf>
    <xf numFmtId="164" fontId="5" fillId="0" borderId="11" xfId="42" applyNumberFormat="1" applyFont="1" applyFill="1" applyBorder="1" applyAlignment="1">
      <alignment/>
    </xf>
    <xf numFmtId="164" fontId="5" fillId="0" borderId="11" xfId="42" applyNumberFormat="1" applyFont="1" applyBorder="1" applyAlignment="1">
      <alignment/>
    </xf>
    <xf numFmtId="164" fontId="11" fillId="0" borderId="11" xfId="42" applyNumberFormat="1" applyFont="1" applyBorder="1" applyAlignment="1">
      <alignment/>
    </xf>
    <xf numFmtId="2" fontId="5" fillId="0" borderId="0" xfId="42" applyNumberFormat="1" applyFont="1" applyBorder="1" applyAlignment="1">
      <alignment/>
    </xf>
    <xf numFmtId="37" fontId="5" fillId="0" borderId="11" xfId="57" applyFont="1" applyFill="1" applyBorder="1" applyAlignment="1" quotePrefix="1">
      <alignment horizontal="left"/>
      <protection/>
    </xf>
    <xf numFmtId="164" fontId="11" fillId="0" borderId="17" xfId="42" applyNumberFormat="1" applyFont="1" applyBorder="1" applyAlignment="1">
      <alignment horizontal="left"/>
    </xf>
    <xf numFmtId="164" fontId="5" fillId="0" borderId="0" xfId="42" applyNumberFormat="1" applyFont="1" applyAlignment="1">
      <alignment horizontal="right"/>
    </xf>
    <xf numFmtId="37" fontId="10" fillId="0" borderId="0" xfId="57" applyFont="1" applyAlignment="1">
      <alignment horizontal="left"/>
      <protection/>
    </xf>
    <xf numFmtId="37" fontId="11" fillId="0" borderId="0" xfId="57" applyFont="1" applyBorder="1">
      <alignment/>
      <protection/>
    </xf>
    <xf numFmtId="37" fontId="10" fillId="0" borderId="0" xfId="57" applyFont="1" applyBorder="1">
      <alignment/>
      <protection/>
    </xf>
    <xf numFmtId="164" fontId="11" fillId="0" borderId="0" xfId="0" applyNumberFormat="1" applyFont="1" applyAlignment="1">
      <alignment/>
    </xf>
    <xf numFmtId="0" fontId="11" fillId="0" borderId="0" xfId="0" applyFont="1" applyAlignment="1">
      <alignment/>
    </xf>
    <xf numFmtId="0" fontId="13" fillId="0" borderId="0" xfId="0" applyFont="1" applyAlignment="1">
      <alignment/>
    </xf>
    <xf numFmtId="0" fontId="11" fillId="0" borderId="0" xfId="0" applyFont="1" applyBorder="1" applyAlignment="1">
      <alignment/>
    </xf>
    <xf numFmtId="37" fontId="10" fillId="0" borderId="0" xfId="57" applyFont="1" applyBorder="1" applyAlignment="1" quotePrefix="1">
      <alignment horizontal="left"/>
      <protection/>
    </xf>
    <xf numFmtId="37" fontId="13" fillId="0" borderId="0" xfId="57" applyFont="1" applyBorder="1" applyAlignment="1">
      <alignment horizontal="left"/>
      <protection/>
    </xf>
    <xf numFmtId="0" fontId="10" fillId="0" borderId="0" xfId="0" applyFont="1" applyBorder="1" applyAlignment="1" quotePrefix="1">
      <alignment horizontal="left"/>
    </xf>
    <xf numFmtId="0" fontId="0" fillId="0" borderId="0" xfId="0" applyAlignment="1">
      <alignment/>
    </xf>
    <xf numFmtId="0" fontId="0" fillId="0" borderId="0" xfId="0" applyBorder="1" applyAlignment="1">
      <alignment/>
    </xf>
    <xf numFmtId="0" fontId="0" fillId="0" borderId="0" xfId="0" applyFont="1" applyAlignment="1">
      <alignment wrapText="1"/>
    </xf>
    <xf numFmtId="0" fontId="0" fillId="0" borderId="0" xfId="0" applyAlignment="1">
      <alignment horizontal="right"/>
    </xf>
    <xf numFmtId="0" fontId="0" fillId="0" borderId="0" xfId="0" applyBorder="1" applyAlignment="1">
      <alignment horizontal="center"/>
    </xf>
    <xf numFmtId="0" fontId="0" fillId="0" borderId="0" xfId="0" applyBorder="1" applyAlignment="1">
      <alignment horizontal="left"/>
    </xf>
    <xf numFmtId="0" fontId="0" fillId="0" borderId="0" xfId="0" applyFont="1" applyBorder="1" applyAlignment="1">
      <alignment/>
    </xf>
    <xf numFmtId="0" fontId="13" fillId="0" borderId="0" xfId="0" applyFont="1" applyAlignment="1">
      <alignment horizontal="left" wrapText="1"/>
    </xf>
    <xf numFmtId="0" fontId="0" fillId="0" borderId="0" xfId="0" applyAlignment="1">
      <alignment wrapText="1"/>
    </xf>
    <xf numFmtId="0" fontId="11" fillId="0" borderId="0" xfId="0" applyFont="1" applyAlignment="1">
      <alignment horizontal="left" wrapText="1"/>
    </xf>
    <xf numFmtId="0" fontId="13" fillId="0" borderId="0" xfId="0" applyFont="1" applyFill="1" applyAlignment="1">
      <alignment horizontal="left" wrapText="1"/>
    </xf>
    <xf numFmtId="0" fontId="11" fillId="0" borderId="0" xfId="0" applyFont="1" applyFill="1" applyAlignment="1">
      <alignment horizontal="left" wrapText="1"/>
    </xf>
    <xf numFmtId="37" fontId="5" fillId="0" borderId="0" xfId="57" applyFont="1" applyBorder="1" applyAlignment="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IRPLAN.XL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139"/>
  <sheetViews>
    <sheetView tabSelected="1" zoomScale="90" zoomScaleNormal="90" zoomScaleSheetLayoutView="100" zoomScalePageLayoutView="0" workbookViewId="0" topLeftCell="A1">
      <selection activeCell="E46" sqref="E46"/>
    </sheetView>
  </sheetViews>
  <sheetFormatPr defaultColWidth="9.140625" defaultRowHeight="12.75"/>
  <cols>
    <col min="1" max="1" width="48.28125" style="121" bestFit="1" customWidth="1"/>
    <col min="2" max="2" width="14.7109375" style="122" customWidth="1"/>
    <col min="3" max="3" width="15.421875" style="123" customWidth="1"/>
    <col min="4" max="4" width="16.28125" style="122" customWidth="1"/>
    <col min="5" max="5" width="19.7109375" style="122" customWidth="1"/>
    <col min="6" max="6" width="20.7109375" style="122" customWidth="1"/>
    <col min="7" max="7" width="49.28125" style="119" customWidth="1"/>
    <col min="8" max="8" width="17.140625" style="119" customWidth="1"/>
  </cols>
  <sheetData>
    <row r="1" spans="1:20" s="6" customFormat="1" ht="15.75">
      <c r="A1" s="1"/>
      <c r="B1" s="2"/>
      <c r="C1" s="2"/>
      <c r="D1" s="2"/>
      <c r="E1" s="2"/>
      <c r="F1" s="2"/>
      <c r="G1" s="2"/>
      <c r="H1" s="3"/>
      <c r="I1" s="4"/>
      <c r="J1" s="4"/>
      <c r="K1" s="4"/>
      <c r="L1" s="4"/>
      <c r="M1" s="5"/>
      <c r="N1" s="5"/>
      <c r="O1" s="5"/>
      <c r="P1" s="5"/>
      <c r="Q1" s="5"/>
      <c r="R1" s="5"/>
      <c r="S1" s="5"/>
      <c r="T1" s="5"/>
    </row>
    <row r="2" spans="1:8" s="9" customFormat="1" ht="19.5" customHeight="1">
      <c r="A2" s="130" t="s">
        <v>0</v>
      </c>
      <c r="B2" s="130"/>
      <c r="C2" s="130"/>
      <c r="D2" s="130"/>
      <c r="E2" s="130"/>
      <c r="F2" s="130"/>
      <c r="G2" s="130"/>
      <c r="H2" s="8"/>
    </row>
    <row r="3" spans="1:8" s="9" customFormat="1" ht="19.5" customHeight="1">
      <c r="A3" s="10" t="s">
        <v>1</v>
      </c>
      <c r="B3" s="7"/>
      <c r="C3" s="7"/>
      <c r="D3" s="7"/>
      <c r="E3" s="7"/>
      <c r="F3" s="7"/>
      <c r="G3" s="7"/>
      <c r="H3" s="8"/>
    </row>
    <row r="4" spans="1:20" s="16" customFormat="1" ht="15.75">
      <c r="A4" s="11" t="s">
        <v>2</v>
      </c>
      <c r="B4" s="12"/>
      <c r="C4" s="12"/>
      <c r="D4" s="12"/>
      <c r="E4" s="12"/>
      <c r="F4" s="12"/>
      <c r="G4" s="13" t="s">
        <v>3</v>
      </c>
      <c r="H4" s="12"/>
      <c r="I4" s="14"/>
      <c r="J4" s="14"/>
      <c r="K4" s="14"/>
      <c r="L4" s="15"/>
      <c r="M4" s="15"/>
      <c r="N4" s="15"/>
      <c r="O4" s="15"/>
      <c r="P4" s="15"/>
      <c r="Q4" s="15"/>
      <c r="R4" s="15"/>
      <c r="S4" s="15"/>
      <c r="T4" s="15"/>
    </row>
    <row r="5" spans="1:20" s="16" customFormat="1" ht="15.75">
      <c r="A5" s="10" t="s">
        <v>4</v>
      </c>
      <c r="B5" s="12"/>
      <c r="C5" s="12"/>
      <c r="D5" s="12"/>
      <c r="E5" s="12"/>
      <c r="F5" s="17"/>
      <c r="G5" s="13" t="s">
        <v>5</v>
      </c>
      <c r="H5" s="12"/>
      <c r="I5" s="14"/>
      <c r="J5" s="14"/>
      <c r="K5" s="14"/>
      <c r="L5" s="15"/>
      <c r="M5" s="15"/>
      <c r="N5" s="15"/>
      <c r="O5" s="15"/>
      <c r="P5" s="15"/>
      <c r="Q5" s="15"/>
      <c r="R5" s="15"/>
      <c r="S5" s="15"/>
      <c r="T5" s="15"/>
    </row>
    <row r="6" spans="1:8" s="6" customFormat="1" ht="9" customHeight="1">
      <c r="A6" s="18"/>
      <c r="B6" s="19"/>
      <c r="C6" s="20"/>
      <c r="D6" s="3"/>
      <c r="E6" s="8"/>
      <c r="F6" s="21"/>
      <c r="G6" s="9"/>
      <c r="H6" s="21"/>
    </row>
    <row r="7" spans="1:8" s="27" customFormat="1" ht="33" customHeight="1">
      <c r="A7" s="22" t="s">
        <v>6</v>
      </c>
      <c r="B7" s="23" t="s">
        <v>35</v>
      </c>
      <c r="C7" s="23" t="s">
        <v>36</v>
      </c>
      <c r="D7" s="23" t="s">
        <v>7</v>
      </c>
      <c r="E7" s="24" t="s">
        <v>8</v>
      </c>
      <c r="F7" s="25" t="s">
        <v>9</v>
      </c>
      <c r="G7" s="23" t="s">
        <v>10</v>
      </c>
      <c r="H7" s="26"/>
    </row>
    <row r="8" spans="1:9" s="36" customFormat="1" ht="15.75">
      <c r="A8" s="28" t="s">
        <v>11</v>
      </c>
      <c r="B8" s="29">
        <f>3367603.61+114567+213793</f>
        <v>3695963.61</v>
      </c>
      <c r="C8" s="30">
        <v>2558476</v>
      </c>
      <c r="D8" s="30">
        <f>B38</f>
        <v>4194073.5399999996</v>
      </c>
      <c r="E8" s="31">
        <f>B38</f>
        <v>4194073.5399999996</v>
      </c>
      <c r="F8" s="32">
        <f>E8-C8</f>
        <v>1635597.5399999996</v>
      </c>
      <c r="G8" s="33"/>
      <c r="H8" s="34"/>
      <c r="I8" s="35"/>
    </row>
    <row r="9" spans="1:9" s="45" customFormat="1" ht="15.75">
      <c r="A9" s="37" t="s">
        <v>12</v>
      </c>
      <c r="B9" s="38"/>
      <c r="C9" s="39"/>
      <c r="D9" s="38"/>
      <c r="E9" s="40"/>
      <c r="F9" s="41"/>
      <c r="G9" s="42"/>
      <c r="H9" s="43"/>
      <c r="I9" s="44"/>
    </row>
    <row r="10" spans="1:9" s="45" customFormat="1" ht="18.75">
      <c r="A10" s="46" t="s">
        <v>37</v>
      </c>
      <c r="B10" s="47">
        <f>11715518.28+646943.27+204020.22+11410.18-19342.52</f>
        <v>12558549.43</v>
      </c>
      <c r="C10" s="48">
        <v>16054433</v>
      </c>
      <c r="D10" s="49">
        <v>16803279</v>
      </c>
      <c r="E10" s="50">
        <f>D10</f>
        <v>16803279</v>
      </c>
      <c r="F10" s="47">
        <f aca="true" t="shared" si="0" ref="F10:F17">+E10-C10</f>
        <v>748846</v>
      </c>
      <c r="G10" s="51" t="s">
        <v>13</v>
      </c>
      <c r="H10" s="43"/>
      <c r="I10" s="44"/>
    </row>
    <row r="11" spans="1:9" s="45" customFormat="1" ht="18.75">
      <c r="A11" s="46" t="s">
        <v>38</v>
      </c>
      <c r="B11" s="52">
        <f>196156.93-7765.06</f>
        <v>188391.87</v>
      </c>
      <c r="C11" s="53">
        <v>64601.51899999999</v>
      </c>
      <c r="D11" s="54">
        <f>D8/2*(0.03481-0.0015)</f>
        <v>69852.2948087</v>
      </c>
      <c r="E11" s="50">
        <f>D11</f>
        <v>69852.2948087</v>
      </c>
      <c r="F11" s="47">
        <f t="shared" si="0"/>
        <v>5250.775808700004</v>
      </c>
      <c r="G11" s="51" t="s">
        <v>14</v>
      </c>
      <c r="H11" s="43"/>
      <c r="I11" s="44"/>
    </row>
    <row r="12" spans="1:9" s="45" customFormat="1" ht="18.75">
      <c r="A12" s="46" t="s">
        <v>39</v>
      </c>
      <c r="B12" s="55">
        <v>-76999</v>
      </c>
      <c r="C12" s="50"/>
      <c r="D12" s="52"/>
      <c r="E12" s="50"/>
      <c r="F12" s="47">
        <f>+E12-C12</f>
        <v>0</v>
      </c>
      <c r="G12" s="56"/>
      <c r="H12" s="43"/>
      <c r="I12" s="44"/>
    </row>
    <row r="13" spans="1:9" s="45" customFormat="1" ht="18.75">
      <c r="A13" s="46" t="s">
        <v>40</v>
      </c>
      <c r="B13" s="52">
        <f>5084287+7765.06</f>
        <v>5092052.06</v>
      </c>
      <c r="C13" s="48">
        <v>4527162</v>
      </c>
      <c r="D13" s="49">
        <v>4527162</v>
      </c>
      <c r="E13" s="50">
        <v>4527162</v>
      </c>
      <c r="F13" s="47">
        <f t="shared" si="0"/>
        <v>0</v>
      </c>
      <c r="G13" s="51"/>
      <c r="H13" s="43"/>
      <c r="I13" s="44"/>
    </row>
    <row r="14" spans="1:9" s="45" customFormat="1" ht="18.75">
      <c r="A14" s="46" t="s">
        <v>41</v>
      </c>
      <c r="B14" s="52">
        <v>618030</v>
      </c>
      <c r="C14" s="57">
        <v>648932</v>
      </c>
      <c r="D14" s="58">
        <v>648932</v>
      </c>
      <c r="E14" s="50">
        <v>648932</v>
      </c>
      <c r="F14" s="47">
        <f t="shared" si="0"/>
        <v>0</v>
      </c>
      <c r="G14" s="51"/>
      <c r="H14" s="43"/>
      <c r="I14" s="44"/>
    </row>
    <row r="15" spans="1:9" s="45" customFormat="1" ht="18.75">
      <c r="A15" s="46" t="s">
        <v>42</v>
      </c>
      <c r="B15" s="52">
        <v>3036286</v>
      </c>
      <c r="C15" s="59">
        <v>3318304</v>
      </c>
      <c r="D15" s="60">
        <v>3318304</v>
      </c>
      <c r="E15" s="50">
        <v>3318304</v>
      </c>
      <c r="F15" s="47">
        <f t="shared" si="0"/>
        <v>0</v>
      </c>
      <c r="G15" s="51"/>
      <c r="H15" s="43"/>
      <c r="I15" s="44"/>
    </row>
    <row r="16" spans="1:9" s="45" customFormat="1" ht="18.75">
      <c r="A16" s="46" t="s">
        <v>43</v>
      </c>
      <c r="B16" s="52"/>
      <c r="C16" s="59">
        <v>3381</v>
      </c>
      <c r="D16" s="60">
        <v>3381</v>
      </c>
      <c r="E16" s="50">
        <v>3381</v>
      </c>
      <c r="F16" s="47">
        <f t="shared" si="0"/>
        <v>0</v>
      </c>
      <c r="G16" s="51"/>
      <c r="H16" s="43"/>
      <c r="I16" s="44"/>
    </row>
    <row r="17" spans="1:9" s="45" customFormat="1" ht="18.75">
      <c r="A17" s="46" t="s">
        <v>44</v>
      </c>
      <c r="B17" s="52">
        <v>1408078.92</v>
      </c>
      <c r="C17" s="59">
        <v>1848704</v>
      </c>
      <c r="D17" s="60">
        <v>1848704</v>
      </c>
      <c r="E17" s="50">
        <v>1848704</v>
      </c>
      <c r="F17" s="47">
        <f t="shared" si="0"/>
        <v>0</v>
      </c>
      <c r="G17" s="51"/>
      <c r="H17" s="43"/>
      <c r="I17" s="44"/>
    </row>
    <row r="18" spans="1:9" s="45" customFormat="1" ht="15.75">
      <c r="A18" s="46" t="s">
        <v>15</v>
      </c>
      <c r="B18" s="52"/>
      <c r="C18" s="59"/>
      <c r="D18" s="60"/>
      <c r="E18" s="50">
        <v>-426436</v>
      </c>
      <c r="F18" s="47">
        <f>+E18-C18</f>
        <v>-426436</v>
      </c>
      <c r="G18" s="51" t="s">
        <v>16</v>
      </c>
      <c r="H18" s="43"/>
      <c r="I18" s="44"/>
    </row>
    <row r="19" spans="1:9" s="45" customFormat="1" ht="15.75">
      <c r="A19" s="46" t="s">
        <v>17</v>
      </c>
      <c r="B19" s="52"/>
      <c r="C19" s="59">
        <v>75000</v>
      </c>
      <c r="D19" s="60">
        <v>75000</v>
      </c>
      <c r="E19" s="50">
        <v>75000</v>
      </c>
      <c r="F19" s="47">
        <f>+E19-C19</f>
        <v>0</v>
      </c>
      <c r="G19" s="51"/>
      <c r="H19" s="43"/>
      <c r="I19" s="44"/>
    </row>
    <row r="20" spans="1:9" s="45" customFormat="1" ht="18.75">
      <c r="A20" s="61" t="s">
        <v>45</v>
      </c>
      <c r="B20" s="52"/>
      <c r="C20" s="59"/>
      <c r="D20" s="60"/>
      <c r="E20" s="50">
        <v>279147</v>
      </c>
      <c r="F20" s="47">
        <f>+E20-C20</f>
        <v>279147</v>
      </c>
      <c r="G20" s="51" t="s">
        <v>18</v>
      </c>
      <c r="H20" s="43"/>
      <c r="I20" s="44"/>
    </row>
    <row r="21" spans="1:9" s="45" customFormat="1" ht="18.75">
      <c r="A21" s="61" t="s">
        <v>46</v>
      </c>
      <c r="B21" s="52"/>
      <c r="C21" s="59"/>
      <c r="D21" s="60"/>
      <c r="E21" s="50">
        <v>167750</v>
      </c>
      <c r="F21" s="47">
        <f>+E21-C21</f>
        <v>167750</v>
      </c>
      <c r="G21" s="51" t="s">
        <v>19</v>
      </c>
      <c r="H21" s="43"/>
      <c r="I21" s="44"/>
    </row>
    <row r="22" spans="1:9" s="66" customFormat="1" ht="15.75">
      <c r="A22" s="62" t="s">
        <v>20</v>
      </c>
      <c r="B22" s="63">
        <f>SUM(B9:B21)</f>
        <v>22824389.28</v>
      </c>
      <c r="C22" s="64">
        <f>SUM(C10:C21)</f>
        <v>26540517.519</v>
      </c>
      <c r="D22" s="63">
        <f>SUM(D10:D21)</f>
        <v>27294614.2948087</v>
      </c>
      <c r="E22" s="64">
        <f>SUM(E10:E21)</f>
        <v>27315075.2948087</v>
      </c>
      <c r="F22" s="63">
        <f>E22-C22</f>
        <v>774557.7758086994</v>
      </c>
      <c r="G22" s="65"/>
      <c r="H22" s="34"/>
      <c r="I22" s="34"/>
    </row>
    <row r="23" spans="1:9" s="45" customFormat="1" ht="15.75">
      <c r="A23" s="67" t="s">
        <v>21</v>
      </c>
      <c r="B23" s="68"/>
      <c r="C23" s="52"/>
      <c r="D23" s="52"/>
      <c r="E23" s="47"/>
      <c r="F23" s="47"/>
      <c r="G23" s="51"/>
      <c r="H23" s="43"/>
      <c r="I23" s="44"/>
    </row>
    <row r="24" spans="1:9" s="45" customFormat="1" ht="18.75">
      <c r="A24" s="69" t="s">
        <v>47</v>
      </c>
      <c r="B24" s="68">
        <v>-16663360.610000001</v>
      </c>
      <c r="C24" s="52">
        <v>-21388004</v>
      </c>
      <c r="D24" s="52">
        <v>-21388004</v>
      </c>
      <c r="E24" s="52">
        <v>-21388004</v>
      </c>
      <c r="F24" s="47">
        <f>+E24-C24</f>
        <v>0</v>
      </c>
      <c r="G24" s="56"/>
      <c r="H24" s="43"/>
      <c r="I24" s="44"/>
    </row>
    <row r="25" spans="1:9" s="45" customFormat="1" ht="18.75">
      <c r="A25" s="69" t="s">
        <v>48</v>
      </c>
      <c r="B25" s="68">
        <v>-3654316</v>
      </c>
      <c r="C25" s="52">
        <v>-4034957</v>
      </c>
      <c r="D25" s="52">
        <v>-4034957</v>
      </c>
      <c r="E25" s="52">
        <v>-4034957</v>
      </c>
      <c r="F25" s="47">
        <f aca="true" t="shared" si="1" ref="F25:F30">+E25-C25</f>
        <v>0</v>
      </c>
      <c r="G25" s="56"/>
      <c r="H25" s="43"/>
      <c r="I25" s="44"/>
    </row>
    <row r="26" spans="1:9" s="45" customFormat="1" ht="18.75">
      <c r="A26" s="69" t="s">
        <v>49</v>
      </c>
      <c r="B26" s="68">
        <v>-1408078.92</v>
      </c>
      <c r="C26" s="52">
        <v>-1848704</v>
      </c>
      <c r="D26" s="52">
        <v>-1848704</v>
      </c>
      <c r="E26" s="52">
        <v>-1848704</v>
      </c>
      <c r="F26" s="47">
        <f t="shared" si="1"/>
        <v>0</v>
      </c>
      <c r="G26" s="56"/>
      <c r="H26" s="43"/>
      <c r="I26" s="44"/>
    </row>
    <row r="27" spans="1:9" s="45" customFormat="1" ht="18.75">
      <c r="A27" s="69" t="s">
        <v>50</v>
      </c>
      <c r="B27" s="68">
        <v>-600523.82</v>
      </c>
      <c r="C27" s="70">
        <v>-100000</v>
      </c>
      <c r="D27" s="52">
        <v>-100000</v>
      </c>
      <c r="E27" s="52">
        <v>-100000</v>
      </c>
      <c r="F27" s="47">
        <f t="shared" si="1"/>
        <v>0</v>
      </c>
      <c r="G27" s="51"/>
      <c r="H27" s="43"/>
      <c r="I27" s="44"/>
    </row>
    <row r="28" spans="1:9" s="45" customFormat="1" ht="15.75">
      <c r="A28" s="69" t="s">
        <v>15</v>
      </c>
      <c r="B28" s="68"/>
      <c r="C28" s="70"/>
      <c r="D28" s="52"/>
      <c r="E28" s="52">
        <v>430376</v>
      </c>
      <c r="F28" s="47">
        <f t="shared" si="1"/>
        <v>430376</v>
      </c>
      <c r="G28" s="51" t="s">
        <v>16</v>
      </c>
      <c r="H28" s="43"/>
      <c r="I28" s="44"/>
    </row>
    <row r="29" spans="1:9" s="45" customFormat="1" ht="15.75">
      <c r="A29" s="69" t="s">
        <v>22</v>
      </c>
      <c r="B29" s="68"/>
      <c r="C29" s="52">
        <v>-75000</v>
      </c>
      <c r="D29" s="52">
        <v>-75000</v>
      </c>
      <c r="E29" s="52">
        <v>-75000</v>
      </c>
      <c r="F29" s="47">
        <f>+E29-C29</f>
        <v>0</v>
      </c>
      <c r="G29" s="56"/>
      <c r="H29" s="43"/>
      <c r="I29" s="44"/>
    </row>
    <row r="30" spans="1:9" s="45" customFormat="1" ht="18.75">
      <c r="A30" s="69" t="s">
        <v>51</v>
      </c>
      <c r="B30" s="68"/>
      <c r="C30" s="52"/>
      <c r="D30" s="52">
        <v>-111080</v>
      </c>
      <c r="E30" s="52">
        <v>-111080</v>
      </c>
      <c r="F30" s="47">
        <f t="shared" si="1"/>
        <v>-111080</v>
      </c>
      <c r="G30" s="56" t="s">
        <v>23</v>
      </c>
      <c r="H30" s="43"/>
      <c r="I30" s="44"/>
    </row>
    <row r="31" spans="1:9" s="45" customFormat="1" ht="18.75">
      <c r="A31" s="61" t="s">
        <v>45</v>
      </c>
      <c r="B31" s="52"/>
      <c r="C31" s="59"/>
      <c r="D31" s="60"/>
      <c r="E31" s="52">
        <v>-196191</v>
      </c>
      <c r="F31" s="47">
        <f>+E31-C31</f>
        <v>-196191</v>
      </c>
      <c r="G31" s="51" t="s">
        <v>18</v>
      </c>
      <c r="H31" s="43"/>
      <c r="I31" s="44"/>
    </row>
    <row r="32" spans="1:9" s="45" customFormat="1" ht="18.75">
      <c r="A32" s="61" t="s">
        <v>46</v>
      </c>
      <c r="B32" s="52"/>
      <c r="C32" s="59"/>
      <c r="D32" s="60"/>
      <c r="E32" s="52">
        <v>-167750</v>
      </c>
      <c r="F32" s="47">
        <f>+E32-C32</f>
        <v>-167750</v>
      </c>
      <c r="G32" s="51" t="s">
        <v>19</v>
      </c>
      <c r="H32" s="43"/>
      <c r="I32" s="44"/>
    </row>
    <row r="33" spans="1:9" s="36" customFormat="1" ht="15.75">
      <c r="A33" s="71" t="s">
        <v>24</v>
      </c>
      <c r="B33" s="72">
        <f>SUM(B24:B32)</f>
        <v>-22326279.35</v>
      </c>
      <c r="C33" s="63">
        <f>SUM(C24:C32)</f>
        <v>-27446665</v>
      </c>
      <c r="D33" s="63">
        <f>SUM(D24:D32)</f>
        <v>-27557745</v>
      </c>
      <c r="E33" s="63">
        <f>SUM(E24:E32)</f>
        <v>-27491310</v>
      </c>
      <c r="F33" s="73">
        <f>+E33-C33</f>
        <v>-44645</v>
      </c>
      <c r="G33" s="74"/>
      <c r="H33" s="34"/>
      <c r="I33" s="35"/>
    </row>
    <row r="34" spans="1:9" s="83" customFormat="1" ht="18.75">
      <c r="A34" s="75" t="s">
        <v>52</v>
      </c>
      <c r="B34" s="76"/>
      <c r="C34" s="77">
        <f>-C33*0.02</f>
        <v>548933.3</v>
      </c>
      <c r="D34" s="77">
        <f>-D33*0.02</f>
        <v>551154.9</v>
      </c>
      <c r="E34" s="78">
        <f>-E33*0.02</f>
        <v>549826.2</v>
      </c>
      <c r="F34" s="79">
        <f>E34-C34</f>
        <v>892.8999999999069</v>
      </c>
      <c r="G34" s="80" t="s">
        <v>25</v>
      </c>
      <c r="H34" s="81"/>
      <c r="I34" s="82"/>
    </row>
    <row r="35" spans="1:9" s="45" customFormat="1" ht="15.75">
      <c r="A35" s="84" t="s">
        <v>26</v>
      </c>
      <c r="B35" s="55"/>
      <c r="C35" s="52"/>
      <c r="D35" s="52"/>
      <c r="E35" s="52"/>
      <c r="F35" s="85"/>
      <c r="G35" s="86"/>
      <c r="H35" s="43"/>
      <c r="I35" s="44"/>
    </row>
    <row r="36" spans="1:9" s="45" customFormat="1" ht="15.75">
      <c r="A36" s="69" t="s">
        <v>27</v>
      </c>
      <c r="B36" s="55"/>
      <c r="C36" s="52"/>
      <c r="D36" s="52"/>
      <c r="E36" s="52"/>
      <c r="F36" s="85">
        <f>+E36-C36</f>
        <v>0</v>
      </c>
      <c r="G36" s="87"/>
      <c r="H36" s="43"/>
      <c r="I36" s="44"/>
    </row>
    <row r="37" spans="1:9" s="45" customFormat="1" ht="15.75">
      <c r="A37" s="67" t="s">
        <v>28</v>
      </c>
      <c r="B37" s="55">
        <f>SUM(B36:B36)</f>
        <v>0</v>
      </c>
      <c r="C37" s="55">
        <f>SUM(C36:C36)</f>
        <v>0</v>
      </c>
      <c r="D37" s="55">
        <f>SUM(D36:D36)</f>
        <v>0</v>
      </c>
      <c r="E37" s="55">
        <f>SUM(E36:E36)</f>
        <v>0</v>
      </c>
      <c r="F37" s="85">
        <f>E37-C37</f>
        <v>0</v>
      </c>
      <c r="G37" s="88"/>
      <c r="H37" s="43"/>
      <c r="I37" s="44"/>
    </row>
    <row r="38" spans="1:102" s="92" customFormat="1" ht="15.75">
      <c r="A38" s="75" t="s">
        <v>29</v>
      </c>
      <c r="B38" s="89">
        <f>B37+B34+B33+B22+B8</f>
        <v>4194073.5399999996</v>
      </c>
      <c r="C38" s="89">
        <f>C37+C34+C33+C22+C8</f>
        <v>2201261.819000002</v>
      </c>
      <c r="D38" s="89">
        <f>D37+D34+D33+D22+D8</f>
        <v>4482097.734808698</v>
      </c>
      <c r="E38" s="89">
        <f>E37+E34+E33+E22+E8</f>
        <v>4567665.034808699</v>
      </c>
      <c r="F38" s="79">
        <f>E38-C38</f>
        <v>2366403.215808697</v>
      </c>
      <c r="G38" s="90"/>
      <c r="H38" s="81"/>
      <c r="I38" s="8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row>
    <row r="39" spans="1:9" s="45" customFormat="1" ht="15.75">
      <c r="A39" s="84" t="s">
        <v>30</v>
      </c>
      <c r="B39" s="68"/>
      <c r="C39" s="38"/>
      <c r="D39" s="38"/>
      <c r="E39" s="50"/>
      <c r="F39" s="93"/>
      <c r="G39" s="94"/>
      <c r="H39" s="95"/>
      <c r="I39" s="44"/>
    </row>
    <row r="40" spans="1:9" s="45" customFormat="1" ht="18.75">
      <c r="A40" s="69" t="s">
        <v>53</v>
      </c>
      <c r="B40" s="68">
        <v>-111080</v>
      </c>
      <c r="C40" s="52"/>
      <c r="D40" s="52"/>
      <c r="E40" s="50"/>
      <c r="F40" s="96">
        <f>E40-C40</f>
        <v>0</v>
      </c>
      <c r="G40" s="94"/>
      <c r="H40" s="95"/>
      <c r="I40" s="44"/>
    </row>
    <row r="41" spans="1:9" s="36" customFormat="1" ht="15.75">
      <c r="A41" s="84" t="s">
        <v>31</v>
      </c>
      <c r="B41" s="97">
        <f>SUM(B39:B40)</f>
        <v>-111080</v>
      </c>
      <c r="C41" s="63">
        <f>SUM(C39:C40)</f>
        <v>0</v>
      </c>
      <c r="D41" s="63">
        <f>SUM(D39:D40)</f>
        <v>0</v>
      </c>
      <c r="E41" s="98">
        <f>SUM(E39:E40)</f>
        <v>0</v>
      </c>
      <c r="F41" s="96">
        <f>E41-C41</f>
        <v>0</v>
      </c>
      <c r="G41" s="99"/>
      <c r="H41" s="100"/>
      <c r="I41" s="35"/>
    </row>
    <row r="42" spans="1:9" s="36" customFormat="1" ht="15.75">
      <c r="A42" s="28" t="s">
        <v>32</v>
      </c>
      <c r="B42" s="101">
        <f>+B38+B41</f>
        <v>4082993.5399999996</v>
      </c>
      <c r="C42" s="30">
        <f>+C38+C41</f>
        <v>2201261.819000002</v>
      </c>
      <c r="D42" s="30">
        <f>+D38+D41</f>
        <v>4482097.734808698</v>
      </c>
      <c r="E42" s="30">
        <f>+E38+E41</f>
        <v>4567665.034808699</v>
      </c>
      <c r="F42" s="102">
        <f>E42-C42</f>
        <v>2366403.215808697</v>
      </c>
      <c r="G42" s="103"/>
      <c r="H42" s="104"/>
      <c r="I42" s="35"/>
    </row>
    <row r="43" spans="1:9" s="83" customFormat="1" ht="18.75">
      <c r="A43" s="105" t="s">
        <v>54</v>
      </c>
      <c r="B43" s="77">
        <f>-1/12*B33</f>
        <v>1860523.2791666668</v>
      </c>
      <c r="C43" s="77">
        <f>-1/12*C33</f>
        <v>2287222.083333333</v>
      </c>
      <c r="D43" s="77">
        <f>-1/12*D33</f>
        <v>2296478.75</v>
      </c>
      <c r="E43" s="77">
        <f>-1/12*E33</f>
        <v>2290942.5</v>
      </c>
      <c r="F43" s="77">
        <f>E43-C43</f>
        <v>3720.416666666977</v>
      </c>
      <c r="G43" s="106" t="s">
        <v>33</v>
      </c>
      <c r="H43" s="107"/>
      <c r="I43" s="82"/>
    </row>
    <row r="44" spans="1:8" s="112" customFormat="1" ht="13.5" customHeight="1">
      <c r="A44" s="108" t="s">
        <v>34</v>
      </c>
      <c r="B44" s="109"/>
      <c r="C44" s="110"/>
      <c r="D44" s="109"/>
      <c r="E44" s="109"/>
      <c r="F44" s="111"/>
      <c r="G44" s="109"/>
      <c r="H44" s="109"/>
    </row>
    <row r="45" spans="1:8" s="112" customFormat="1" ht="16.5" customHeight="1">
      <c r="A45" s="113" t="s">
        <v>55</v>
      </c>
      <c r="B45" s="114"/>
      <c r="C45" s="115"/>
      <c r="D45" s="114"/>
      <c r="E45" s="109"/>
      <c r="F45" s="109"/>
      <c r="G45" s="114"/>
      <c r="H45" s="114"/>
    </row>
    <row r="46" spans="1:8" s="112" customFormat="1" ht="16.5" customHeight="1">
      <c r="A46" s="116" t="s">
        <v>56</v>
      </c>
      <c r="B46" s="114"/>
      <c r="C46" s="117"/>
      <c r="D46" s="114"/>
      <c r="E46" s="109"/>
      <c r="F46" s="109"/>
      <c r="G46" s="114"/>
      <c r="H46" s="114"/>
    </row>
    <row r="47" spans="1:10" s="45" customFormat="1" ht="16.5" customHeight="1">
      <c r="A47" s="128" t="s">
        <v>57</v>
      </c>
      <c r="B47" s="128"/>
      <c r="C47" s="128"/>
      <c r="D47" s="128"/>
      <c r="E47" s="128"/>
      <c r="F47" s="128"/>
      <c r="G47" s="128"/>
      <c r="H47" s="128"/>
      <c r="I47" s="128"/>
      <c r="J47" s="128"/>
    </row>
    <row r="48" spans="1:10" s="45" customFormat="1" ht="16.5" customHeight="1">
      <c r="A48" s="128" t="s">
        <v>58</v>
      </c>
      <c r="B48" s="128"/>
      <c r="C48" s="128"/>
      <c r="D48" s="128"/>
      <c r="E48" s="128"/>
      <c r="F48" s="128"/>
      <c r="G48" s="128"/>
      <c r="H48" s="118"/>
      <c r="I48" s="118"/>
      <c r="J48" s="118"/>
    </row>
    <row r="49" spans="1:10" s="45" customFormat="1" ht="33" customHeight="1">
      <c r="A49" s="128" t="s">
        <v>68</v>
      </c>
      <c r="B49" s="128"/>
      <c r="C49" s="128"/>
      <c r="D49" s="128"/>
      <c r="E49" s="128"/>
      <c r="F49" s="128"/>
      <c r="G49" s="128"/>
      <c r="H49" s="128"/>
      <c r="I49" s="128"/>
      <c r="J49" s="128"/>
    </row>
    <row r="50" spans="1:10" s="45" customFormat="1" ht="16.5" customHeight="1">
      <c r="A50" s="128" t="s">
        <v>59</v>
      </c>
      <c r="B50" s="128"/>
      <c r="C50" s="128"/>
      <c r="D50" s="128"/>
      <c r="E50" s="128"/>
      <c r="F50" s="128"/>
      <c r="G50" s="128"/>
      <c r="H50" s="128"/>
      <c r="I50" s="128"/>
      <c r="J50" s="128"/>
    </row>
    <row r="51" spans="1:10" ht="16.5" customHeight="1">
      <c r="A51" s="128" t="s">
        <v>60</v>
      </c>
      <c r="B51" s="128"/>
      <c r="C51" s="128"/>
      <c r="D51" s="128"/>
      <c r="E51" s="128"/>
      <c r="F51" s="128"/>
      <c r="G51" s="128"/>
      <c r="H51" s="128"/>
      <c r="I51" s="128"/>
      <c r="J51" s="128"/>
    </row>
    <row r="52" spans="1:10" ht="15.75">
      <c r="A52" s="128" t="s">
        <v>61</v>
      </c>
      <c r="B52" s="128"/>
      <c r="C52" s="128"/>
      <c r="D52" s="128"/>
      <c r="E52" s="128"/>
      <c r="F52" s="128"/>
      <c r="G52" s="128"/>
      <c r="H52" s="128"/>
      <c r="I52" s="128"/>
      <c r="J52" s="128"/>
    </row>
    <row r="53" spans="1:10" ht="15.75" customHeight="1">
      <c r="A53" s="128" t="s">
        <v>62</v>
      </c>
      <c r="B53" s="128"/>
      <c r="C53" s="128"/>
      <c r="D53" s="128"/>
      <c r="E53" s="128"/>
      <c r="F53" s="128"/>
      <c r="G53" s="128"/>
      <c r="H53" s="128"/>
      <c r="I53" s="128"/>
      <c r="J53" s="128"/>
    </row>
    <row r="54" spans="1:10" ht="29.25" customHeight="1">
      <c r="A54" s="128" t="s">
        <v>69</v>
      </c>
      <c r="B54" s="128"/>
      <c r="C54" s="128"/>
      <c r="D54" s="128"/>
      <c r="E54" s="128"/>
      <c r="F54" s="128"/>
      <c r="G54" s="128"/>
      <c r="H54" s="128"/>
      <c r="I54" s="128"/>
      <c r="J54" s="128"/>
    </row>
    <row r="55" spans="1:10" ht="30.75" customHeight="1">
      <c r="A55" s="128" t="s">
        <v>70</v>
      </c>
      <c r="B55" s="128"/>
      <c r="C55" s="128"/>
      <c r="D55" s="128"/>
      <c r="E55" s="128"/>
      <c r="F55" s="128"/>
      <c r="G55" s="128"/>
      <c r="H55" s="128"/>
      <c r="I55" s="128"/>
      <c r="J55" s="128"/>
    </row>
    <row r="56" spans="1:10" ht="33.75" customHeight="1">
      <c r="A56" s="128" t="s">
        <v>71</v>
      </c>
      <c r="B56" s="128"/>
      <c r="C56" s="128"/>
      <c r="D56" s="128"/>
      <c r="E56" s="128"/>
      <c r="F56" s="128"/>
      <c r="G56" s="128"/>
      <c r="H56" s="128"/>
      <c r="I56" s="128"/>
      <c r="J56" s="128"/>
    </row>
    <row r="57" spans="1:10" ht="16.5" customHeight="1">
      <c r="A57" s="128" t="s">
        <v>63</v>
      </c>
      <c r="B57" s="128"/>
      <c r="C57" s="128"/>
      <c r="D57" s="128"/>
      <c r="E57" s="128"/>
      <c r="F57" s="128"/>
      <c r="G57" s="128"/>
      <c r="H57" s="128"/>
      <c r="I57" s="128"/>
      <c r="J57" s="128"/>
    </row>
    <row r="58" spans="1:10" ht="16.5" customHeight="1">
      <c r="A58" s="128" t="s">
        <v>64</v>
      </c>
      <c r="B58" s="128"/>
      <c r="C58" s="128"/>
      <c r="D58" s="128"/>
      <c r="E58" s="128"/>
      <c r="F58" s="128"/>
      <c r="G58" s="128"/>
      <c r="H58" s="128"/>
      <c r="I58" s="128"/>
      <c r="J58" s="128"/>
    </row>
    <row r="59" spans="1:10" ht="16.5" customHeight="1">
      <c r="A59" s="128" t="s">
        <v>65</v>
      </c>
      <c r="B59" s="128"/>
      <c r="C59" s="128"/>
      <c r="D59" s="128"/>
      <c r="E59" s="128"/>
      <c r="F59" s="128"/>
      <c r="G59" s="128"/>
      <c r="H59" s="128"/>
      <c r="I59" s="128"/>
      <c r="J59" s="128"/>
    </row>
    <row r="60" spans="1:7" ht="18" customHeight="1">
      <c r="A60" s="128" t="s">
        <v>66</v>
      </c>
      <c r="B60" s="129"/>
      <c r="C60" s="129"/>
      <c r="D60" s="129"/>
      <c r="E60" s="129"/>
      <c r="F60" s="129"/>
      <c r="G60" s="129"/>
    </row>
    <row r="61" spans="1:8" ht="29.25" customHeight="1">
      <c r="A61" s="125" t="s">
        <v>67</v>
      </c>
      <c r="B61" s="127"/>
      <c r="C61" s="127"/>
      <c r="D61" s="127"/>
      <c r="E61" s="127"/>
      <c r="F61" s="127"/>
      <c r="G61" s="127"/>
      <c r="H61" s="120"/>
    </row>
    <row r="62" spans="1:7" ht="30.75" customHeight="1">
      <c r="A62" s="125" t="s">
        <v>72</v>
      </c>
      <c r="B62" s="126"/>
      <c r="C62" s="126"/>
      <c r="D62" s="126"/>
      <c r="E62" s="126"/>
      <c r="F62" s="126"/>
      <c r="G62" s="126"/>
    </row>
    <row r="63" ht="12.75">
      <c r="G63" s="124"/>
    </row>
    <row r="64" ht="12.75">
      <c r="G64" s="124"/>
    </row>
    <row r="65" ht="12.75">
      <c r="G65" s="124"/>
    </row>
    <row r="66" ht="12.75">
      <c r="G66" s="124"/>
    </row>
    <row r="67" ht="12.75">
      <c r="G67" s="124"/>
    </row>
    <row r="68" ht="12.75">
      <c r="G68" s="124"/>
    </row>
    <row r="69" ht="12.75">
      <c r="G69" s="124"/>
    </row>
    <row r="70" ht="12.75">
      <c r="G70" s="124"/>
    </row>
    <row r="71" ht="12.75">
      <c r="G71" s="124"/>
    </row>
    <row r="72" ht="12.75">
      <c r="G72" s="124"/>
    </row>
    <row r="73" ht="12.75">
      <c r="G73" s="124"/>
    </row>
    <row r="74" ht="12.75">
      <c r="G74" s="124"/>
    </row>
    <row r="75" ht="12.75">
      <c r="G75" s="124"/>
    </row>
    <row r="76" ht="12.75">
      <c r="G76" s="124"/>
    </row>
    <row r="77" ht="12.75">
      <c r="G77" s="124"/>
    </row>
    <row r="78" ht="12.75">
      <c r="G78" s="124"/>
    </row>
    <row r="79" ht="12.75">
      <c r="G79" s="124"/>
    </row>
    <row r="80" ht="12.75">
      <c r="G80" s="124"/>
    </row>
    <row r="81" ht="12.75">
      <c r="G81" s="124"/>
    </row>
    <row r="82" ht="12.75">
      <c r="G82" s="124"/>
    </row>
    <row r="83" ht="12.75">
      <c r="G83" s="124"/>
    </row>
    <row r="84" ht="12.75">
      <c r="G84" s="124"/>
    </row>
    <row r="85" ht="12.75">
      <c r="G85" s="124"/>
    </row>
    <row r="86" ht="12.75">
      <c r="G86" s="124"/>
    </row>
    <row r="87" ht="12.75">
      <c r="G87" s="124"/>
    </row>
    <row r="88" ht="12.75">
      <c r="G88" s="124"/>
    </row>
    <row r="89" ht="12.75">
      <c r="G89" s="124"/>
    </row>
    <row r="90" ht="12.75">
      <c r="G90" s="124"/>
    </row>
    <row r="91" ht="12.75">
      <c r="G91" s="124"/>
    </row>
    <row r="92" ht="12.75">
      <c r="G92" s="124"/>
    </row>
    <row r="93" ht="12.75">
      <c r="G93" s="124"/>
    </row>
    <row r="94" ht="12.75">
      <c r="G94" s="124"/>
    </row>
    <row r="95" ht="12.75">
      <c r="G95" s="124"/>
    </row>
    <row r="96" ht="12.75">
      <c r="G96" s="124"/>
    </row>
    <row r="97" ht="12.75">
      <c r="G97" s="124"/>
    </row>
    <row r="98" ht="12.75">
      <c r="G98" s="124"/>
    </row>
    <row r="99" ht="12.75">
      <c r="G99" s="124"/>
    </row>
    <row r="100" ht="12.75">
      <c r="G100" s="124"/>
    </row>
    <row r="101" ht="12.75">
      <c r="G101" s="124"/>
    </row>
    <row r="102" ht="12.75">
      <c r="G102" s="124"/>
    </row>
    <row r="103" ht="12.75">
      <c r="G103" s="124"/>
    </row>
    <row r="104" ht="12.75">
      <c r="G104" s="124"/>
    </row>
    <row r="105" ht="12.75">
      <c r="G105" s="124"/>
    </row>
    <row r="106" ht="12.75">
      <c r="G106" s="124"/>
    </row>
    <row r="107" ht="12.75">
      <c r="G107" s="124"/>
    </row>
    <row r="108" ht="12.75">
      <c r="G108" s="124"/>
    </row>
    <row r="109" ht="12.75">
      <c r="G109" s="124"/>
    </row>
    <row r="110" ht="12.75">
      <c r="G110" s="124"/>
    </row>
    <row r="111" ht="12.75">
      <c r="G111" s="124"/>
    </row>
    <row r="112" ht="12.75">
      <c r="G112" s="124"/>
    </row>
    <row r="113" ht="12.75">
      <c r="G113" s="124"/>
    </row>
    <row r="114" ht="12.75">
      <c r="G114" s="124"/>
    </row>
    <row r="115" ht="12.75">
      <c r="G115" s="124"/>
    </row>
    <row r="116" ht="12.75">
      <c r="G116" s="124"/>
    </row>
    <row r="117" ht="12.75">
      <c r="G117" s="124"/>
    </row>
    <row r="118" ht="12.75">
      <c r="G118" s="124"/>
    </row>
    <row r="119" ht="12.75">
      <c r="G119" s="124"/>
    </row>
    <row r="120" ht="12.75">
      <c r="G120" s="124"/>
    </row>
    <row r="121" ht="12.75">
      <c r="G121" s="124"/>
    </row>
    <row r="122" ht="12.75">
      <c r="G122" s="124"/>
    </row>
    <row r="123" ht="12.75">
      <c r="G123" s="124"/>
    </row>
    <row r="124" ht="12.75">
      <c r="G124" s="124"/>
    </row>
    <row r="125" ht="12.75">
      <c r="G125" s="124"/>
    </row>
    <row r="126" ht="12.75">
      <c r="G126" s="124"/>
    </row>
    <row r="127" ht="12.75">
      <c r="G127" s="124"/>
    </row>
    <row r="128" ht="12.75">
      <c r="G128" s="124"/>
    </row>
    <row r="129" ht="12.75">
      <c r="G129" s="124"/>
    </row>
    <row r="130" ht="12.75">
      <c r="G130" s="124"/>
    </row>
    <row r="131" ht="12.75">
      <c r="G131" s="124"/>
    </row>
    <row r="132" ht="12.75">
      <c r="G132" s="124"/>
    </row>
    <row r="133" ht="12.75">
      <c r="G133" s="124"/>
    </row>
    <row r="134" ht="12.75">
      <c r="G134" s="124"/>
    </row>
    <row r="135" ht="12.75">
      <c r="G135" s="124"/>
    </row>
    <row r="136" ht="12.75">
      <c r="G136" s="124"/>
    </row>
    <row r="137" ht="12.75">
      <c r="G137" s="124"/>
    </row>
    <row r="138" ht="12.75">
      <c r="G138" s="124"/>
    </row>
    <row r="139" ht="12.75">
      <c r="G139" s="124"/>
    </row>
  </sheetData>
  <sheetProtection/>
  <mergeCells count="29">
    <mergeCell ref="A2:G2"/>
    <mergeCell ref="A58:G58"/>
    <mergeCell ref="H58:J58"/>
    <mergeCell ref="H50:J50"/>
    <mergeCell ref="A51:G51"/>
    <mergeCell ref="H51:J51"/>
    <mergeCell ref="A52:G52"/>
    <mergeCell ref="H52:J52"/>
    <mergeCell ref="A49:G49"/>
    <mergeCell ref="H49:J49"/>
    <mergeCell ref="A47:G47"/>
    <mergeCell ref="H47:J47"/>
    <mergeCell ref="A53:G53"/>
    <mergeCell ref="H53:J53"/>
    <mergeCell ref="A50:G50"/>
    <mergeCell ref="A55:G55"/>
    <mergeCell ref="H55:J55"/>
    <mergeCell ref="A48:G48"/>
    <mergeCell ref="A54:G54"/>
    <mergeCell ref="H54:J54"/>
    <mergeCell ref="A62:G62"/>
    <mergeCell ref="A61:G61"/>
    <mergeCell ref="A56:G56"/>
    <mergeCell ref="H56:J56"/>
    <mergeCell ref="A60:G60"/>
    <mergeCell ref="A59:G59"/>
    <mergeCell ref="H59:J59"/>
    <mergeCell ref="A57:G57"/>
    <mergeCell ref="H57:J57"/>
  </mergeCells>
  <printOptions/>
  <pageMargins left="0.75" right="0.75" top="1" bottom="1" header="0.5" footer="0.5"/>
  <pageSetup fitToHeight="2" horizontalDpi="600" verticalDpi="600" orientation="landscape" scale="60" r:id="rId1"/>
  <rowBreaks count="1" manualBreakCount="1">
    <brk id="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Allende-Foss, Angel</cp:lastModifiedBy>
  <cp:lastPrinted>2008-07-14T17:34:27Z</cp:lastPrinted>
  <dcterms:created xsi:type="dcterms:W3CDTF">2008-07-12T00:22:17Z</dcterms:created>
  <dcterms:modified xsi:type="dcterms:W3CDTF">2008-08-08T16:19:05Z</dcterms:modified>
  <cp:category/>
  <cp:version/>
  <cp:contentType/>
  <cp:contentStatus/>
</cp:coreProperties>
</file>