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Financial Plan" sheetId="1" r:id="rId1"/>
  </sheets>
  <externalReferences>
    <externalReference r:id="rId4"/>
  </externalReferences>
  <definedNames>
    <definedName name="Actual">#REF!</definedName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Master">'[1]Master'!$A$6:$J$3210</definedName>
    <definedName name="Other">#REF!</definedName>
    <definedName name="_xlnm.Print_Area" localSheetId="0">'Financial Plan'!$A$1:$G$41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Z_6B3DA342_0A94_444A_9A6A_8F678A3CB78E_.wvu.PrintArea" localSheetId="0" hidden="1">'Financial Plan'!$A$1:$G$41</definedName>
  </definedNames>
  <calcPr fullCalcOnLoad="1"/>
</workbook>
</file>

<file path=xl/sharedStrings.xml><?xml version="1.0" encoding="utf-8"?>
<sst xmlns="http://schemas.openxmlformats.org/spreadsheetml/2006/main" count="49" uniqueCount="47">
  <si>
    <t>Non-CX Financial Plan</t>
  </si>
  <si>
    <t xml:space="preserve">Fund Name:  WLR SWM Fund </t>
  </si>
  <si>
    <t>Fund Number:  000001211</t>
  </si>
  <si>
    <t>Prepared by:   Steve Oien</t>
  </si>
  <si>
    <t>Category</t>
  </si>
  <si>
    <t>Estimated-Adopted Change</t>
  </si>
  <si>
    <t>Explanation of Change</t>
  </si>
  <si>
    <t xml:space="preserve">Beginning Fund Balance </t>
  </si>
  <si>
    <t>Revenues</t>
  </si>
  <si>
    <t>SWM Fee</t>
  </si>
  <si>
    <t>General Fund Transfer</t>
  </si>
  <si>
    <t>Other Revenues</t>
  </si>
  <si>
    <t>Total Revenues</t>
  </si>
  <si>
    <t>Expenditures</t>
  </si>
  <si>
    <t>Operating Expenditures</t>
  </si>
  <si>
    <t>CIP PAYG</t>
  </si>
  <si>
    <t>CIP Debt Service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</si>
  <si>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</si>
  <si>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</si>
  <si>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</si>
  <si>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</si>
  <si>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</si>
  <si>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</si>
  <si>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</si>
  <si>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</si>
  <si>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</si>
  <si>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Date Prepared:  January 31, 2011</t>
  </si>
  <si>
    <r>
      <t xml:space="preserve">2010 Actual </t>
    </r>
    <r>
      <rPr>
        <b/>
        <vertAlign val="superscript"/>
        <sz val="12"/>
        <rFont val="Times New Roman"/>
        <family val="1"/>
      </rPr>
      <t>1</t>
    </r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</si>
  <si>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</si>
  <si>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</si>
  <si>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</si>
  <si>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t>Target Fund Balance 4/</t>
  </si>
  <si>
    <t>Underexpenditures to restore fund balance.</t>
  </si>
  <si>
    <t>While adopting a lower SWM fee than originally proposed,  expenditure authority was not reduced.</t>
  </si>
  <si>
    <r>
      <t xml:space="preserve">Expenditure Offset - Lower Adopted SWM Fee </t>
    </r>
    <r>
      <rPr>
        <vertAlign val="superscript"/>
        <sz val="12"/>
        <rFont val="Times New Roman"/>
        <family val="1"/>
      </rPr>
      <t>3</t>
    </r>
  </si>
  <si>
    <t>Omnibus Supplemental</t>
  </si>
  <si>
    <t>4  Minimum target fund balance is 5% of annual adopted SWM fee estimate.</t>
  </si>
  <si>
    <t>1  Actuals are taken from 13th month prelim ARMS data..</t>
  </si>
  <si>
    <t>2  2011 Adopted is taken from the 2011 Adopted Budget Book.</t>
  </si>
  <si>
    <t xml:space="preserve">    of these changes are reflected in the 2011 adopted budget.  The 2011 supplemental omnibus corrects this matter.</t>
  </si>
  <si>
    <t>1st 2011 Omnibus - Corrections</t>
  </si>
  <si>
    <t>2011 Omnibus Supplemental</t>
  </si>
  <si>
    <t xml:space="preserve">3  King County Council intended to reduce the CIP PAYG by $1,814,000 when it adopted a SWM rate $22 increase rather than $32, and reduce the transfer to WLR Shared Services by $155k.  Neither </t>
  </si>
  <si>
    <t>2011 Omnibus Supplemental - Central Rates</t>
  </si>
  <si>
    <t>Adjustment to General Fund Overhead</t>
  </si>
  <si>
    <t>2011 Omnibus Supplemental - KC EEC</t>
  </si>
  <si>
    <t>King County Economic Enterprise Corporation (EEC)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</si>
</sst>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37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7" fontId="4" fillId="0" borderId="0" xfId="57" applyFont="1" applyBorder="1" applyAlignment="1">
      <alignment horizontal="centerContinuous" wrapText="1"/>
      <protection/>
    </xf>
    <xf numFmtId="37" fontId="5" fillId="0" borderId="0" xfId="57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57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37" fontId="7" fillId="0" borderId="10" xfId="57" applyFont="1" applyBorder="1" applyAlignment="1">
      <alignment horizontal="left" wrapText="1"/>
      <protection/>
    </xf>
    <xf numFmtId="37" fontId="8" fillId="0" borderId="0" xfId="57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57" applyFont="1" applyBorder="1" applyAlignment="1">
      <alignment horizontal="centerContinuous" wrapText="1"/>
      <protection/>
    </xf>
    <xf numFmtId="37" fontId="6" fillId="33" borderId="11" xfId="57" applyFont="1" applyFill="1" applyBorder="1" applyAlignment="1" applyProtection="1">
      <alignment horizontal="left" wrapText="1"/>
      <protection/>
    </xf>
    <xf numFmtId="37" fontId="6" fillId="33" borderId="12" xfId="57" applyFont="1" applyFill="1" applyBorder="1" applyAlignment="1">
      <alignment horizontal="center" wrapText="1"/>
      <protection/>
    </xf>
    <xf numFmtId="37" fontId="6" fillId="33" borderId="13" xfId="57" applyFont="1" applyFill="1" applyBorder="1" applyAlignment="1">
      <alignment horizontal="center" wrapText="1"/>
      <protection/>
    </xf>
    <xf numFmtId="37" fontId="6" fillId="33" borderId="14" xfId="57" applyFont="1" applyFill="1" applyBorder="1" applyAlignment="1">
      <alignment horizontal="center" wrapText="1"/>
      <protection/>
    </xf>
    <xf numFmtId="37" fontId="6" fillId="33" borderId="15" xfId="57" applyFont="1" applyFill="1" applyBorder="1" applyAlignment="1">
      <alignment horizontal="center" wrapText="1"/>
      <protection/>
    </xf>
    <xf numFmtId="37" fontId="6" fillId="33" borderId="16" xfId="57" applyFont="1" applyFill="1" applyBorder="1" applyAlignment="1">
      <alignment horizontal="center" wrapText="1"/>
      <protection/>
    </xf>
    <xf numFmtId="37" fontId="6" fillId="33" borderId="11" xfId="57" applyFont="1" applyFill="1" applyBorder="1" applyAlignment="1">
      <alignment horizontal="center" wrapText="1"/>
      <protection/>
    </xf>
    <xf numFmtId="37" fontId="6" fillId="33" borderId="0" xfId="57" applyFont="1" applyFill="1" applyAlignment="1">
      <alignment horizontal="center" wrapText="1"/>
      <protection/>
    </xf>
    <xf numFmtId="0" fontId="3" fillId="33" borderId="0" xfId="0" applyFont="1" applyFill="1" applyAlignment="1">
      <alignment/>
    </xf>
    <xf numFmtId="37" fontId="6" fillId="0" borderId="11" xfId="57" applyFont="1" applyFill="1" applyBorder="1" applyAlignment="1">
      <alignment horizontal="left"/>
      <protection/>
    </xf>
    <xf numFmtId="164" fontId="6" fillId="0" borderId="11" xfId="42" applyNumberFormat="1" applyFont="1" applyFill="1" applyBorder="1" applyAlignment="1">
      <alignment/>
    </xf>
    <xf numFmtId="164" fontId="6" fillId="0" borderId="13" xfId="42" applyNumberFormat="1" applyFont="1" applyFill="1" applyBorder="1" applyAlignment="1">
      <alignment/>
    </xf>
    <xf numFmtId="164" fontId="6" fillId="0" borderId="17" xfId="42" applyNumberFormat="1" applyFont="1" applyFill="1" applyBorder="1" applyAlignment="1">
      <alignment/>
    </xf>
    <xf numFmtId="164" fontId="6" fillId="0" borderId="18" xfId="42" applyNumberFormat="1" applyFont="1" applyBorder="1" applyAlignment="1">
      <alignment/>
    </xf>
    <xf numFmtId="164" fontId="7" fillId="0" borderId="19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Alignment="1">
      <alignment/>
    </xf>
    <xf numFmtId="0" fontId="6" fillId="0" borderId="0" xfId="0" applyFont="1" applyAlignment="1">
      <alignment/>
    </xf>
    <xf numFmtId="37" fontId="6" fillId="0" borderId="20" xfId="57" applyFont="1" applyFill="1" applyBorder="1" applyAlignment="1">
      <alignment horizontal="left"/>
      <protection/>
    </xf>
    <xf numFmtId="164" fontId="3" fillId="0" borderId="20" xfId="42" applyNumberFormat="1" applyFont="1" applyFill="1" applyBorder="1" applyAlignment="1">
      <alignment/>
    </xf>
    <xf numFmtId="164" fontId="3" fillId="0" borderId="21" xfId="42" applyNumberFormat="1" applyFont="1" applyFill="1" applyBorder="1" applyAlignment="1">
      <alignment/>
    </xf>
    <xf numFmtId="164" fontId="3" fillId="0" borderId="22" xfId="42" applyNumberFormat="1" applyFont="1" applyBorder="1" applyAlignment="1">
      <alignment/>
    </xf>
    <xf numFmtId="164" fontId="3" fillId="0" borderId="23" xfId="42" applyNumberFormat="1" applyFont="1" applyBorder="1" applyAlignment="1">
      <alignment/>
    </xf>
    <xf numFmtId="164" fontId="11" fillId="0" borderId="22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21" xfId="42" applyNumberFormat="1" applyFont="1" applyFill="1" applyBorder="1" applyAlignment="1">
      <alignment horizontal="center"/>
    </xf>
    <xf numFmtId="37" fontId="6" fillId="0" borderId="19" xfId="57" applyFont="1" applyFill="1" applyBorder="1" applyAlignment="1">
      <alignment horizontal="left"/>
      <protection/>
    </xf>
    <xf numFmtId="164" fontId="6" fillId="0" borderId="19" xfId="42" applyNumberFormat="1" applyFont="1" applyFill="1" applyBorder="1" applyAlignment="1">
      <alignment/>
    </xf>
    <xf numFmtId="164" fontId="6" fillId="0" borderId="19" xfId="42" applyNumberFormat="1" applyFont="1" applyBorder="1" applyAlignment="1">
      <alignment/>
    </xf>
    <xf numFmtId="37" fontId="6" fillId="0" borderId="20" xfId="5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0" xfId="42" applyNumberFormat="1" applyFont="1" applyFill="1" applyBorder="1" applyAlignment="1">
      <alignment/>
    </xf>
    <xf numFmtId="164" fontId="6" fillId="0" borderId="20" xfId="42" applyNumberFormat="1" applyFont="1" applyFill="1" applyBorder="1" applyAlignment="1">
      <alignment/>
    </xf>
    <xf numFmtId="164" fontId="6" fillId="0" borderId="21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19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3" fillId="0" borderId="0" xfId="42" applyNumberFormat="1" applyFont="1" applyAlignment="1">
      <alignment horizontal="right"/>
    </xf>
    <xf numFmtId="37" fontId="12" fillId="0" borderId="0" xfId="57" applyFont="1" applyBorder="1">
      <alignment/>
      <protection/>
    </xf>
    <xf numFmtId="37" fontId="7" fillId="0" borderId="0" xfId="57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7" fontId="7" fillId="0" borderId="0" xfId="57" applyFont="1" applyBorder="1" applyAlignment="1" quotePrefix="1">
      <alignment horizontal="left"/>
      <protection/>
    </xf>
    <xf numFmtId="0" fontId="7" fillId="0" borderId="0" xfId="0" applyFont="1" applyBorder="1" applyAlignment="1" quotePrefix="1">
      <alignment horizontal="left"/>
    </xf>
    <xf numFmtId="37" fontId="7" fillId="0" borderId="0" xfId="57" applyFont="1" applyBorder="1">
      <alignment/>
      <protection/>
    </xf>
    <xf numFmtId="0" fontId="12" fillId="0" borderId="0" xfId="0" applyFont="1" applyBorder="1" applyAlignment="1">
      <alignment horizontal="center"/>
    </xf>
    <xf numFmtId="37" fontId="6" fillId="0" borderId="0" xfId="57" applyFont="1" applyBorder="1">
      <alignment/>
      <protection/>
    </xf>
    <xf numFmtId="37" fontId="3" fillId="0" borderId="0" xfId="57" applyFont="1" applyBorder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37" fontId="3" fillId="0" borderId="20" xfId="57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64" fontId="3" fillId="0" borderId="0" xfId="42" applyNumberFormat="1" applyFont="1" applyBorder="1" applyAlignment="1">
      <alignment vertical="center"/>
    </xf>
    <xf numFmtId="164" fontId="3" fillId="0" borderId="0" xfId="42" applyNumberFormat="1" applyFont="1" applyAlignment="1">
      <alignment vertical="center"/>
    </xf>
    <xf numFmtId="0" fontId="3" fillId="0" borderId="0" xfId="0" applyFont="1" applyAlignment="1">
      <alignment vertical="center"/>
    </xf>
    <xf numFmtId="37" fontId="3" fillId="0" borderId="0" xfId="57" applyFont="1" applyFill="1" applyBorder="1" applyAlignment="1">
      <alignment horizontal="centerContinuous" wrapText="1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37" fontId="4" fillId="0" borderId="0" xfId="57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Continuous"/>
    </xf>
    <xf numFmtId="37" fontId="3" fillId="0" borderId="0" xfId="57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37" fontId="6" fillId="0" borderId="0" xfId="57" applyFont="1" applyFill="1" applyBorder="1" applyAlignment="1">
      <alignment horizontal="left"/>
      <protection/>
    </xf>
    <xf numFmtId="37" fontId="3" fillId="0" borderId="0" xfId="57" applyFont="1" applyFill="1" applyBorder="1" applyAlignment="1">
      <alignment horizontal="left" wrapText="1"/>
      <protection/>
    </xf>
    <xf numFmtId="164" fontId="3" fillId="0" borderId="20" xfId="42" applyNumberFormat="1" applyFont="1" applyFill="1" applyBorder="1" applyAlignment="1">
      <alignment/>
    </xf>
    <xf numFmtId="164" fontId="3" fillId="0" borderId="21" xfId="42" applyNumberFormat="1" applyFont="1" applyFill="1" applyBorder="1" applyAlignment="1">
      <alignment/>
    </xf>
    <xf numFmtId="164" fontId="3" fillId="0" borderId="24" xfId="42" applyNumberFormat="1" applyFont="1" applyBorder="1" applyAlignment="1">
      <alignment/>
    </xf>
    <xf numFmtId="164" fontId="3" fillId="0" borderId="20" xfId="42" applyNumberFormat="1" applyFont="1" applyBorder="1" applyAlignment="1">
      <alignment wrapText="1"/>
    </xf>
    <xf numFmtId="164" fontId="3" fillId="0" borderId="20" xfId="42" applyNumberFormat="1" applyFont="1" applyBorder="1" applyAlignment="1">
      <alignment/>
    </xf>
    <xf numFmtId="164" fontId="6" fillId="0" borderId="11" xfId="42" applyNumberFormat="1" applyFont="1" applyBorder="1" applyAlignment="1">
      <alignment/>
    </xf>
    <xf numFmtId="164" fontId="3" fillId="0" borderId="22" xfId="42" applyNumberFormat="1" applyFont="1" applyBorder="1" applyAlignment="1">
      <alignment/>
    </xf>
    <xf numFmtId="164" fontId="3" fillId="0" borderId="20" xfId="42" applyNumberFormat="1" applyFont="1" applyFill="1" applyBorder="1" applyAlignment="1">
      <alignment/>
    </xf>
    <xf numFmtId="164" fontId="3" fillId="0" borderId="20" xfId="42" applyNumberFormat="1" applyFont="1" applyFill="1" applyBorder="1" applyAlignment="1">
      <alignment vertical="center"/>
    </xf>
    <xf numFmtId="164" fontId="3" fillId="0" borderId="24" xfId="42" applyNumberFormat="1" applyFont="1" applyBorder="1" applyAlignment="1">
      <alignment vertical="center"/>
    </xf>
    <xf numFmtId="164" fontId="3" fillId="0" borderId="20" xfId="42" applyNumberFormat="1" applyFont="1" applyBorder="1" applyAlignment="1">
      <alignment vertical="center" wrapText="1"/>
    </xf>
    <xf numFmtId="164" fontId="3" fillId="0" borderId="19" xfId="42" applyNumberFormat="1" applyFont="1" applyBorder="1" applyAlignment="1">
      <alignment/>
    </xf>
    <xf numFmtId="164" fontId="3" fillId="34" borderId="11" xfId="42" applyNumberFormat="1" applyFont="1" applyFill="1" applyBorder="1" applyAlignment="1" quotePrefix="1">
      <alignment/>
    </xf>
    <xf numFmtId="164" fontId="3" fillId="34" borderId="13" xfId="42" applyNumberFormat="1" applyFont="1" applyFill="1" applyBorder="1" applyAlignment="1">
      <alignment/>
    </xf>
    <xf numFmtId="164" fontId="3" fillId="0" borderId="16" xfId="42" applyNumberFormat="1" applyFont="1" applyBorder="1" applyAlignment="1">
      <alignment/>
    </xf>
    <xf numFmtId="164" fontId="3" fillId="0" borderId="11" xfId="42" applyNumberFormat="1" applyFont="1" applyBorder="1" applyAlignment="1">
      <alignment/>
    </xf>
    <xf numFmtId="164" fontId="3" fillId="0" borderId="20" xfId="42" applyNumberFormat="1" applyFont="1" applyFill="1" applyBorder="1" applyAlignment="1" quotePrefix="1">
      <alignment/>
    </xf>
    <xf numFmtId="164" fontId="3" fillId="0" borderId="21" xfId="42" applyNumberFormat="1" applyFont="1" applyBorder="1" applyAlignment="1">
      <alignment/>
    </xf>
    <xf numFmtId="10" fontId="3" fillId="0" borderId="21" xfId="60" applyNumberFormat="1" applyFont="1" applyBorder="1" applyAlignment="1">
      <alignment/>
    </xf>
    <xf numFmtId="164" fontId="3" fillId="0" borderId="11" xfId="42" applyNumberFormat="1" applyFont="1" applyFill="1" applyBorder="1" applyAlignment="1" quotePrefix="1">
      <alignment/>
    </xf>
    <xf numFmtId="164" fontId="3" fillId="0" borderId="13" xfId="42" applyNumberFormat="1" applyFont="1" applyFill="1" applyBorder="1" applyAlignment="1" quotePrefix="1">
      <alignment/>
    </xf>
    <xf numFmtId="164" fontId="3" fillId="0" borderId="0" xfId="42" applyNumberFormat="1" applyFont="1" applyFill="1" applyBorder="1" applyAlignment="1">
      <alignment/>
    </xf>
    <xf numFmtId="164" fontId="3" fillId="0" borderId="22" xfId="42" applyNumberFormat="1" applyFont="1" applyFill="1" applyBorder="1" applyAlignment="1">
      <alignment/>
    </xf>
    <xf numFmtId="164" fontId="6" fillId="0" borderId="20" xfId="42" applyNumberFormat="1" applyFont="1" applyFill="1" applyBorder="1" applyAlignment="1">
      <alignment/>
    </xf>
    <xf numFmtId="37" fontId="6" fillId="0" borderId="25" xfId="57" applyFont="1" applyFill="1" applyBorder="1" applyAlignment="1" quotePrefix="1">
      <alignment horizontal="left"/>
      <protection/>
    </xf>
    <xf numFmtId="37" fontId="6" fillId="0" borderId="22" xfId="57" applyFont="1" applyFill="1" applyBorder="1" applyAlignment="1">
      <alignment horizontal="left"/>
      <protection/>
    </xf>
    <xf numFmtId="164" fontId="6" fillId="0" borderId="22" xfId="42" applyNumberFormat="1" applyFont="1" applyFill="1" applyBorder="1" applyAlignment="1">
      <alignment/>
    </xf>
    <xf numFmtId="164" fontId="6" fillId="0" borderId="26" xfId="42" applyNumberFormat="1" applyFont="1" applyFill="1" applyBorder="1" applyAlignment="1">
      <alignment/>
    </xf>
    <xf numFmtId="164" fontId="6" fillId="0" borderId="24" xfId="42" applyNumberFormat="1" applyFont="1" applyBorder="1" applyAlignment="1">
      <alignment/>
    </xf>
    <xf numFmtId="164" fontId="3" fillId="0" borderId="25" xfId="42" applyNumberFormat="1" applyFont="1" applyFill="1" applyBorder="1" applyAlignment="1">
      <alignment/>
    </xf>
    <xf numFmtId="164" fontId="3" fillId="0" borderId="27" xfId="42" applyNumberFormat="1" applyFont="1" applyFill="1" applyBorder="1" applyAlignment="1">
      <alignment/>
    </xf>
    <xf numFmtId="164" fontId="3" fillId="0" borderId="28" xfId="42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7" fontId="6" fillId="0" borderId="0" xfId="57" applyFont="1" applyAlignment="1">
      <alignment horizontal="left"/>
      <protection/>
    </xf>
    <xf numFmtId="164" fontId="14" fillId="0" borderId="11" xfId="42" applyNumberFormat="1" applyFont="1" applyBorder="1" applyAlignment="1">
      <alignment/>
    </xf>
    <xf numFmtId="164" fontId="3" fillId="0" borderId="29" xfId="42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3" fillId="0" borderId="24" xfId="42" applyNumberFormat="1" applyFont="1" applyFill="1" applyBorder="1" applyAlignment="1">
      <alignment/>
    </xf>
    <xf numFmtId="164" fontId="3" fillId="0" borderId="20" xfId="42" applyNumberFormat="1" applyFont="1" applyFill="1" applyBorder="1" applyAlignment="1">
      <alignment wrapText="1"/>
    </xf>
    <xf numFmtId="37" fontId="5" fillId="0" borderId="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AIRPLAN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X138"/>
  <sheetViews>
    <sheetView tabSelected="1" zoomScale="75" zoomScaleNormal="75" zoomScalePageLayoutView="0" workbookViewId="0" topLeftCell="A1">
      <selection activeCell="A1" sqref="A1:G41"/>
    </sheetView>
  </sheetViews>
  <sheetFormatPr defaultColWidth="9.140625" defaultRowHeight="12.75"/>
  <cols>
    <col min="1" max="1" width="46.7109375" style="66" customWidth="1"/>
    <col min="2" max="2" width="14.7109375" style="3" customWidth="1"/>
    <col min="3" max="3" width="15.421875" style="10" customWidth="1"/>
    <col min="4" max="4" width="16.28125" style="3" customWidth="1"/>
    <col min="5" max="5" width="19.7109375" style="3" customWidth="1"/>
    <col min="6" max="6" width="20.7109375" style="3" customWidth="1"/>
    <col min="7" max="7" width="51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8" customFormat="1" ht="18.75">
      <c r="A2" s="128" t="s">
        <v>0</v>
      </c>
      <c r="B2" s="128"/>
      <c r="C2" s="128"/>
      <c r="D2" s="128"/>
      <c r="E2" s="128"/>
      <c r="F2" s="128"/>
      <c r="G2" s="128"/>
      <c r="H2" s="77"/>
    </row>
    <row r="3" spans="1:8" s="78" customFormat="1" ht="20.25">
      <c r="A3" s="79" t="s">
        <v>1</v>
      </c>
      <c r="B3" s="80"/>
      <c r="C3" s="80"/>
      <c r="D3" s="80"/>
      <c r="E3" s="80"/>
      <c r="F3" s="80"/>
      <c r="G3" s="80"/>
      <c r="H3" s="77"/>
    </row>
    <row r="4" spans="1:20" s="85" customFormat="1" ht="15.75">
      <c r="A4" s="79" t="s">
        <v>2</v>
      </c>
      <c r="B4" s="81"/>
      <c r="C4" s="81"/>
      <c r="D4" s="81"/>
      <c r="E4" s="81"/>
      <c r="F4" s="81"/>
      <c r="G4" s="87" t="s">
        <v>35</v>
      </c>
      <c r="H4" s="81"/>
      <c r="I4" s="83"/>
      <c r="J4" s="83"/>
      <c r="K4" s="83"/>
      <c r="L4" s="84"/>
      <c r="M4" s="84"/>
      <c r="N4" s="84"/>
      <c r="O4" s="84"/>
      <c r="P4" s="84"/>
      <c r="Q4" s="84"/>
      <c r="R4" s="84"/>
      <c r="S4" s="84"/>
      <c r="T4" s="84"/>
    </row>
    <row r="5" spans="1:20" s="85" customFormat="1" ht="15.75">
      <c r="A5" s="79" t="s">
        <v>3</v>
      </c>
      <c r="B5" s="81"/>
      <c r="C5" s="81"/>
      <c r="D5" s="81"/>
      <c r="E5" s="81"/>
      <c r="F5" s="86"/>
      <c r="G5" s="82" t="s">
        <v>26</v>
      </c>
      <c r="H5" s="81"/>
      <c r="I5" s="83"/>
      <c r="J5" s="83"/>
      <c r="K5" s="83"/>
      <c r="L5" s="84"/>
      <c r="M5" s="84"/>
      <c r="N5" s="84"/>
      <c r="O5" s="84"/>
      <c r="P5" s="84"/>
      <c r="Q5" s="84"/>
      <c r="R5" s="84"/>
      <c r="S5" s="84"/>
      <c r="T5" s="84"/>
    </row>
    <row r="6" spans="1:8" ht="15.75">
      <c r="A6" s="8"/>
      <c r="B6" s="9"/>
      <c r="E6" s="6"/>
      <c r="F6" s="11"/>
      <c r="H6" s="11"/>
    </row>
    <row r="7" spans="1:8" s="20" customFormat="1" ht="31.5">
      <c r="A7" s="12" t="s">
        <v>4</v>
      </c>
      <c r="B7" s="13" t="s">
        <v>27</v>
      </c>
      <c r="C7" s="14" t="s">
        <v>28</v>
      </c>
      <c r="D7" s="15" t="s">
        <v>29</v>
      </c>
      <c r="E7" s="16" t="s">
        <v>30</v>
      </c>
      <c r="F7" s="17" t="s">
        <v>5</v>
      </c>
      <c r="G7" s="18" t="s">
        <v>6</v>
      </c>
      <c r="H7" s="19"/>
    </row>
    <row r="8" spans="1:9" s="29" customFormat="1" ht="15.75">
      <c r="A8" s="21" t="s">
        <v>7</v>
      </c>
      <c r="B8" s="22">
        <v>622665</v>
      </c>
      <c r="C8" s="23">
        <v>78729</v>
      </c>
      <c r="D8" s="23">
        <f>B30</f>
        <v>-53637</v>
      </c>
      <c r="E8" s="24">
        <f>B30</f>
        <v>-53637</v>
      </c>
      <c r="F8" s="25">
        <f>E8-C8</f>
        <v>-132366</v>
      </c>
      <c r="G8" s="26"/>
      <c r="H8" s="27"/>
      <c r="I8" s="28"/>
    </row>
    <row r="9" spans="1:9" s="38" customFormat="1" ht="15.75">
      <c r="A9" s="30" t="s">
        <v>8</v>
      </c>
      <c r="B9" s="31"/>
      <c r="C9" s="32"/>
      <c r="D9" s="32"/>
      <c r="E9" s="33"/>
      <c r="F9" s="34"/>
      <c r="G9" s="35"/>
      <c r="H9" s="36"/>
      <c r="I9" s="37"/>
    </row>
    <row r="10" spans="1:9" s="38" customFormat="1" ht="15.75">
      <c r="A10" s="71" t="s">
        <v>9</v>
      </c>
      <c r="B10" s="88">
        <v>19723724</v>
      </c>
      <c r="C10" s="89">
        <v>20459707</v>
      </c>
      <c r="D10" s="89">
        <v>20459707</v>
      </c>
      <c r="E10" s="89">
        <v>20459707</v>
      </c>
      <c r="F10" s="90">
        <f>+E10-C10</f>
        <v>0</v>
      </c>
      <c r="G10" s="91"/>
      <c r="H10" s="36"/>
      <c r="I10" s="37"/>
    </row>
    <row r="11" spans="1:9" s="38" customFormat="1" ht="15.75">
      <c r="A11" s="71" t="s">
        <v>10</v>
      </c>
      <c r="B11" s="88">
        <v>160947</v>
      </c>
      <c r="C11" s="89">
        <v>656230</v>
      </c>
      <c r="D11" s="89">
        <v>656230</v>
      </c>
      <c r="E11" s="89">
        <f>656230+10000</f>
        <v>666230</v>
      </c>
      <c r="F11" s="90">
        <f>+E11-C11</f>
        <v>10000</v>
      </c>
      <c r="G11" s="91" t="s">
        <v>46</v>
      </c>
      <c r="H11" s="36"/>
      <c r="I11" s="37"/>
    </row>
    <row r="12" spans="1:9" s="38" customFormat="1" ht="15.75">
      <c r="A12" s="71" t="s">
        <v>11</v>
      </c>
      <c r="B12" s="88">
        <v>2239176</v>
      </c>
      <c r="C12" s="89">
        <v>3116601</v>
      </c>
      <c r="D12" s="89">
        <v>3116601</v>
      </c>
      <c r="E12" s="89">
        <v>3116601</v>
      </c>
      <c r="F12" s="90">
        <f>+E12-C12</f>
        <v>0</v>
      </c>
      <c r="G12" s="92"/>
      <c r="H12" s="36"/>
      <c r="I12" s="37"/>
    </row>
    <row r="13" spans="1:9" s="38" customFormat="1" ht="15.75">
      <c r="A13" s="71"/>
      <c r="B13" s="88"/>
      <c r="C13" s="89"/>
      <c r="D13" s="89"/>
      <c r="E13" s="89"/>
      <c r="F13" s="90">
        <f>+E13-C13</f>
        <v>0</v>
      </c>
      <c r="G13" s="92"/>
      <c r="H13" s="36"/>
      <c r="I13" s="37"/>
    </row>
    <row r="14" spans="1:9" s="29" customFormat="1" ht="15.75">
      <c r="A14" s="21" t="s">
        <v>12</v>
      </c>
      <c r="B14" s="22">
        <f>SUM(B9:B13)</f>
        <v>22123847</v>
      </c>
      <c r="C14" s="22">
        <f>SUM(C10:C13)</f>
        <v>24232538</v>
      </c>
      <c r="D14" s="22">
        <f>SUM(D10:D13)</f>
        <v>24232538</v>
      </c>
      <c r="E14" s="22">
        <f>SUM(E10:E13)</f>
        <v>24242538</v>
      </c>
      <c r="F14" s="22">
        <f>SUM(F10:F13)</f>
        <v>10000</v>
      </c>
      <c r="G14" s="93"/>
      <c r="H14" s="27"/>
      <c r="I14" s="28"/>
    </row>
    <row r="15" spans="1:9" s="38" customFormat="1" ht="15.75">
      <c r="A15" s="43" t="s">
        <v>13</v>
      </c>
      <c r="B15" s="88"/>
      <c r="C15" s="89"/>
      <c r="D15" s="89"/>
      <c r="E15" s="92"/>
      <c r="F15" s="90"/>
      <c r="G15" s="94"/>
      <c r="H15" s="36"/>
      <c r="I15" s="37"/>
    </row>
    <row r="16" spans="1:9" s="38" customFormat="1" ht="15.75">
      <c r="A16" s="71" t="s">
        <v>14</v>
      </c>
      <c r="B16" s="88">
        <v>-17349034</v>
      </c>
      <c r="C16" s="95">
        <v>-17045043</v>
      </c>
      <c r="D16" s="95">
        <v>-17045043</v>
      </c>
      <c r="E16" s="89">
        <v>-16514146</v>
      </c>
      <c r="F16" s="126">
        <f>+E16-C16</f>
        <v>530897</v>
      </c>
      <c r="G16" s="127" t="s">
        <v>32</v>
      </c>
      <c r="H16" s="36"/>
      <c r="I16" s="37"/>
    </row>
    <row r="17" spans="1:9" s="38" customFormat="1" ht="15.75">
      <c r="A17" s="71" t="s">
        <v>15</v>
      </c>
      <c r="B17" s="88">
        <v>-3767190</v>
      </c>
      <c r="C17" s="95">
        <v>-4867098</v>
      </c>
      <c r="D17" s="95">
        <v>-4867098</v>
      </c>
      <c r="E17" s="95">
        <v>-4867098</v>
      </c>
      <c r="F17" s="92">
        <f aca="true" t="shared" si="0" ref="F17:F22">+E17-C17</f>
        <v>0</v>
      </c>
      <c r="G17" s="124"/>
      <c r="H17" s="36"/>
      <c r="I17" s="37"/>
    </row>
    <row r="18" spans="1:9" s="38" customFormat="1" ht="15.75">
      <c r="A18" s="71" t="s">
        <v>16</v>
      </c>
      <c r="B18" s="88">
        <v>-1683925</v>
      </c>
      <c r="C18" s="95">
        <v>-1761638</v>
      </c>
      <c r="D18" s="95">
        <v>-1761638</v>
      </c>
      <c r="E18" s="89">
        <v>-1761638</v>
      </c>
      <c r="F18" s="90">
        <f t="shared" si="0"/>
        <v>0</v>
      </c>
      <c r="G18" s="91"/>
      <c r="H18" s="36"/>
      <c r="I18" s="37"/>
    </row>
    <row r="19" spans="1:9" s="76" customFormat="1" ht="31.5">
      <c r="A19" s="73" t="s">
        <v>34</v>
      </c>
      <c r="B19" s="96"/>
      <c r="C19" s="96">
        <v>-1969000</v>
      </c>
      <c r="D19" s="96">
        <v>-1969000</v>
      </c>
      <c r="E19" s="96">
        <v>-1969000</v>
      </c>
      <c r="F19" s="97">
        <f t="shared" si="0"/>
        <v>0</v>
      </c>
      <c r="G19" s="98" t="s">
        <v>33</v>
      </c>
      <c r="H19" s="74"/>
      <c r="I19" s="75"/>
    </row>
    <row r="20" spans="1:9" s="38" customFormat="1" ht="15.75">
      <c r="A20" s="71" t="s">
        <v>41</v>
      </c>
      <c r="B20" s="88"/>
      <c r="C20" s="39"/>
      <c r="D20" s="89"/>
      <c r="E20" s="89">
        <f>1814000+155000</f>
        <v>1969000</v>
      </c>
      <c r="F20" s="90">
        <f t="shared" si="0"/>
        <v>1969000</v>
      </c>
      <c r="G20" s="91" t="s">
        <v>40</v>
      </c>
      <c r="H20" s="36"/>
      <c r="I20" s="37"/>
    </row>
    <row r="21" spans="1:9" s="38" customFormat="1" ht="15.75">
      <c r="A21" s="71" t="s">
        <v>43</v>
      </c>
      <c r="B21" s="88"/>
      <c r="C21" s="39"/>
      <c r="D21" s="89"/>
      <c r="E21" s="89">
        <f>-13034</f>
        <v>-13034</v>
      </c>
      <c r="F21" s="90">
        <f t="shared" si="0"/>
        <v>-13034</v>
      </c>
      <c r="G21" s="91" t="s">
        <v>44</v>
      </c>
      <c r="H21" s="36"/>
      <c r="I21" s="37"/>
    </row>
    <row r="22" spans="1:9" s="38" customFormat="1" ht="15.75">
      <c r="A22" s="71" t="s">
        <v>45</v>
      </c>
      <c r="B22" s="88"/>
      <c r="C22" s="39"/>
      <c r="D22" s="89"/>
      <c r="E22" s="89">
        <v>-10000</v>
      </c>
      <c r="F22" s="90">
        <f t="shared" si="0"/>
        <v>-10000</v>
      </c>
      <c r="G22" s="91" t="s">
        <v>46</v>
      </c>
      <c r="H22" s="36"/>
      <c r="I22" s="37"/>
    </row>
    <row r="23" spans="1:9" s="38" customFormat="1" ht="15.75">
      <c r="A23" s="71"/>
      <c r="B23" s="88"/>
      <c r="C23" s="39"/>
      <c r="D23" s="89"/>
      <c r="E23" s="89"/>
      <c r="F23" s="90"/>
      <c r="G23" s="92"/>
      <c r="H23" s="36"/>
      <c r="I23" s="37"/>
    </row>
    <row r="24" spans="1:9" s="29" customFormat="1" ht="15.75">
      <c r="A24" s="40" t="s">
        <v>17</v>
      </c>
      <c r="B24" s="41">
        <f>SUM(B16:B23)</f>
        <v>-22800149</v>
      </c>
      <c r="C24" s="41">
        <f>SUM(C16:C19)</f>
        <v>-25642779</v>
      </c>
      <c r="D24" s="41">
        <f>SUM(D16:D23)</f>
        <v>-25642779</v>
      </c>
      <c r="E24" s="41">
        <f>SUM(E16:E23)</f>
        <v>-23165916</v>
      </c>
      <c r="F24" s="42">
        <f>+E24-C24</f>
        <v>2476863</v>
      </c>
      <c r="G24" s="99"/>
      <c r="H24" s="27"/>
      <c r="I24" s="28"/>
    </row>
    <row r="25" spans="1:9" s="38" customFormat="1" ht="15.75">
      <c r="A25" s="21" t="s">
        <v>18</v>
      </c>
      <c r="B25" s="100"/>
      <c r="C25" s="122">
        <v>385497</v>
      </c>
      <c r="D25" s="122">
        <f>385497+132366</f>
        <v>517863</v>
      </c>
      <c r="E25" s="101"/>
      <c r="F25" s="102"/>
      <c r="G25" s="103"/>
      <c r="H25" s="36"/>
      <c r="I25" s="37"/>
    </row>
    <row r="26" spans="1:9" s="38" customFormat="1" ht="15.75">
      <c r="A26" s="43" t="s">
        <v>19</v>
      </c>
      <c r="B26" s="104"/>
      <c r="C26" s="88"/>
      <c r="D26" s="88"/>
      <c r="E26" s="88"/>
      <c r="F26" s="92"/>
      <c r="G26" s="105"/>
      <c r="H26" s="36"/>
      <c r="I26" s="37"/>
    </row>
    <row r="27" spans="1:9" s="38" customFormat="1" ht="18.75">
      <c r="A27" s="72" t="s">
        <v>34</v>
      </c>
      <c r="B27" s="104"/>
      <c r="C27" s="88">
        <f>-C19</f>
        <v>1969000</v>
      </c>
      <c r="D27" s="88">
        <f>C27</f>
        <v>1969000</v>
      </c>
      <c r="E27" s="88">
        <v>0</v>
      </c>
      <c r="F27" s="88"/>
      <c r="G27" s="106"/>
      <c r="H27" s="36"/>
      <c r="I27" s="37"/>
    </row>
    <row r="28" spans="1:9" s="38" customFormat="1" ht="15.75">
      <c r="A28" s="43"/>
      <c r="B28" s="104"/>
      <c r="C28" s="88"/>
      <c r="D28" s="88"/>
      <c r="E28" s="88"/>
      <c r="F28" s="88">
        <f>+E28-C28</f>
        <v>0</v>
      </c>
      <c r="G28" s="105"/>
      <c r="H28" s="36"/>
      <c r="I28" s="37"/>
    </row>
    <row r="29" spans="1:9" s="38" customFormat="1" ht="15.75">
      <c r="A29" s="43" t="s">
        <v>20</v>
      </c>
      <c r="B29" s="104">
        <f>SUM(B27:B28)</f>
        <v>0</v>
      </c>
      <c r="C29" s="88">
        <f>SUM(C27:C28)</f>
        <v>1969000</v>
      </c>
      <c r="D29" s="88">
        <f>SUM(D27:D28)</f>
        <v>1969000</v>
      </c>
      <c r="E29" s="104">
        <f>SUM(E27:E28)</f>
        <v>0</v>
      </c>
      <c r="F29" s="88"/>
      <c r="G29" s="105"/>
      <c r="H29" s="36"/>
      <c r="I29" s="37"/>
    </row>
    <row r="30" spans="1:102" s="45" customFormat="1" ht="15.75">
      <c r="A30" s="21" t="s">
        <v>21</v>
      </c>
      <c r="B30" s="107">
        <f>+B8+B14+B24+B25+B29</f>
        <v>-53637</v>
      </c>
      <c r="C30" s="108">
        <f>+C8+C14+C24+C25+C29</f>
        <v>1022985</v>
      </c>
      <c r="D30" s="108">
        <f>+D8+D14+D24+D25+D29</f>
        <v>1022985</v>
      </c>
      <c r="E30" s="108">
        <f>+E8+E14+E24+E25+E29</f>
        <v>1022985</v>
      </c>
      <c r="F30" s="102"/>
      <c r="G30" s="103"/>
      <c r="H30" s="36"/>
      <c r="I30" s="36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</row>
    <row r="31" spans="1:9" s="38" customFormat="1" ht="15.75">
      <c r="A31" s="43" t="s">
        <v>22</v>
      </c>
      <c r="B31" s="88"/>
      <c r="C31" s="89"/>
      <c r="D31" s="89"/>
      <c r="E31" s="109"/>
      <c r="F31" s="110"/>
      <c r="G31" s="95"/>
      <c r="H31" s="46"/>
      <c r="I31" s="37"/>
    </row>
    <row r="32" spans="1:9" s="38" customFormat="1" ht="15.75">
      <c r="A32" s="71"/>
      <c r="B32" s="88"/>
      <c r="C32" s="89"/>
      <c r="D32" s="89"/>
      <c r="E32" s="109">
        <f>+C32-D32</f>
        <v>0</v>
      </c>
      <c r="F32" s="95"/>
      <c r="G32" s="95"/>
      <c r="H32" s="46"/>
      <c r="I32" s="37"/>
    </row>
    <row r="33" spans="1:9" s="29" customFormat="1" ht="15.75">
      <c r="A33" s="43" t="s">
        <v>23</v>
      </c>
      <c r="B33" s="47">
        <f>SUM(B31:B32)</f>
        <v>0</v>
      </c>
      <c r="C33" s="48">
        <f>SUM(C31:C32)</f>
        <v>0</v>
      </c>
      <c r="D33" s="48">
        <f>SUM(D31:D32)</f>
        <v>0</v>
      </c>
      <c r="E33" s="49">
        <f>SUM(E31:E32)</f>
        <v>0</v>
      </c>
      <c r="F33" s="50"/>
      <c r="G33" s="111"/>
      <c r="H33" s="51"/>
      <c r="I33" s="28"/>
    </row>
    <row r="34" spans="1:9" s="29" customFormat="1" ht="15.75">
      <c r="A34" s="113" t="s">
        <v>24</v>
      </c>
      <c r="B34" s="114">
        <f>+B30+B33</f>
        <v>-53637</v>
      </c>
      <c r="C34" s="115">
        <f>+C30+C33</f>
        <v>1022985</v>
      </c>
      <c r="D34" s="115">
        <f>+D30+D33</f>
        <v>1022985</v>
      </c>
      <c r="E34" s="115">
        <f>+E30+E33</f>
        <v>1022985</v>
      </c>
      <c r="F34" s="116"/>
      <c r="G34" s="103"/>
      <c r="H34" s="27"/>
      <c r="I34" s="28"/>
    </row>
    <row r="35" spans="1:9" s="38" customFormat="1" ht="16.5" thickBot="1">
      <c r="A35" s="112" t="s">
        <v>31</v>
      </c>
      <c r="B35" s="117">
        <v>984127</v>
      </c>
      <c r="C35" s="118">
        <f>C10*0.05</f>
        <v>1022985.3500000001</v>
      </c>
      <c r="D35" s="118">
        <f>C35</f>
        <v>1022985.3500000001</v>
      </c>
      <c r="E35" s="118">
        <f>D35</f>
        <v>1022985.3500000001</v>
      </c>
      <c r="F35" s="119"/>
      <c r="G35" s="123"/>
      <c r="H35" s="52"/>
      <c r="I35" s="37"/>
    </row>
    <row r="36" spans="1:8" s="55" customFormat="1" ht="15.75">
      <c r="A36" s="121" t="s">
        <v>25</v>
      </c>
      <c r="B36" s="53"/>
      <c r="C36" s="54"/>
      <c r="D36" s="53"/>
      <c r="E36" s="53"/>
      <c r="G36" s="53"/>
      <c r="H36" s="53"/>
    </row>
    <row r="37" spans="1:8" s="55" customFormat="1" ht="15.75">
      <c r="A37" s="120" t="s">
        <v>37</v>
      </c>
      <c r="B37" s="56"/>
      <c r="C37" s="57"/>
      <c r="D37" s="125"/>
      <c r="E37" s="53"/>
      <c r="F37" s="53"/>
      <c r="G37" s="56"/>
      <c r="H37" s="56"/>
    </row>
    <row r="38" spans="1:8" s="55" customFormat="1" ht="15.75">
      <c r="A38" s="120" t="s">
        <v>38</v>
      </c>
      <c r="B38" s="56"/>
      <c r="C38" s="58"/>
      <c r="D38" s="56"/>
      <c r="E38" s="53"/>
      <c r="F38" s="53"/>
      <c r="G38" s="56"/>
      <c r="H38" s="56"/>
    </row>
    <row r="39" spans="1:8" s="55" customFormat="1" ht="15.75">
      <c r="A39" s="120" t="s">
        <v>42</v>
      </c>
      <c r="B39" s="53"/>
      <c r="C39" s="59"/>
      <c r="D39" s="53"/>
      <c r="E39" s="53"/>
      <c r="F39" s="53"/>
      <c r="G39" s="60"/>
      <c r="H39" s="56"/>
    </row>
    <row r="40" spans="1:8" s="38" customFormat="1" ht="15.75">
      <c r="A40" s="120" t="s">
        <v>39</v>
      </c>
      <c r="B40" s="44"/>
      <c r="C40" s="61"/>
      <c r="D40" s="44"/>
      <c r="E40" s="62"/>
      <c r="F40" s="62"/>
      <c r="G40" s="53"/>
      <c r="H40" s="62"/>
    </row>
    <row r="41" spans="1:8" s="38" customFormat="1" ht="15.75">
      <c r="A41" s="120" t="s">
        <v>36</v>
      </c>
      <c r="B41" s="63"/>
      <c r="C41" s="64"/>
      <c r="D41" s="63"/>
      <c r="E41" s="63"/>
      <c r="F41" s="63"/>
      <c r="G41" s="56"/>
      <c r="H41" s="44"/>
    </row>
    <row r="42" spans="1:8" s="38" customFormat="1" ht="15.75">
      <c r="A42" s="65"/>
      <c r="B42" s="63"/>
      <c r="C42" s="64"/>
      <c r="D42" s="63"/>
      <c r="E42" s="63"/>
      <c r="F42" s="63"/>
      <c r="G42" s="56"/>
      <c r="H42" s="44"/>
    </row>
    <row r="43" spans="1:8" s="38" customFormat="1" ht="15.75">
      <c r="A43" s="65"/>
      <c r="B43" s="63"/>
      <c r="C43" s="64"/>
      <c r="D43" s="63"/>
      <c r="E43" s="63"/>
      <c r="F43" s="63"/>
      <c r="G43" s="56"/>
      <c r="H43" s="44"/>
    </row>
    <row r="44" spans="1:8" s="38" customFormat="1" ht="15.75">
      <c r="A44" s="65"/>
      <c r="B44" s="63"/>
      <c r="C44" s="64"/>
      <c r="D44" s="63"/>
      <c r="E44" s="63"/>
      <c r="F44" s="63"/>
      <c r="G44" s="56"/>
      <c r="H44" s="44"/>
    </row>
    <row r="45" spans="1:8" s="38" customFormat="1" ht="15.75">
      <c r="A45" s="65"/>
      <c r="B45" s="63"/>
      <c r="C45" s="64"/>
      <c r="D45" s="63"/>
      <c r="E45" s="63"/>
      <c r="F45" s="63"/>
      <c r="G45" s="56"/>
      <c r="H45" s="44"/>
    </row>
    <row r="46" spans="2:8" ht="15">
      <c r="B46" s="67"/>
      <c r="C46" s="68"/>
      <c r="D46" s="67"/>
      <c r="E46" s="67"/>
      <c r="F46" s="67"/>
      <c r="G46" s="69"/>
      <c r="H46" s="70"/>
    </row>
    <row r="47" spans="2:8" ht="15">
      <c r="B47" s="67"/>
      <c r="C47" s="68"/>
      <c r="D47" s="67"/>
      <c r="E47" s="67"/>
      <c r="F47" s="67"/>
      <c r="G47" s="69"/>
      <c r="H47" s="70"/>
    </row>
    <row r="48" spans="2:8" ht="15">
      <c r="B48" s="67"/>
      <c r="C48" s="68"/>
      <c r="D48" s="67"/>
      <c r="E48" s="67"/>
      <c r="F48" s="67"/>
      <c r="G48" s="69"/>
      <c r="H48" s="70"/>
    </row>
    <row r="49" spans="2:8" ht="15">
      <c r="B49" s="67"/>
      <c r="C49" s="68"/>
      <c r="D49" s="67"/>
      <c r="E49" s="67"/>
      <c r="F49" s="67"/>
      <c r="G49" s="69"/>
      <c r="H49" s="70"/>
    </row>
    <row r="50" ht="12.75">
      <c r="G50" s="69"/>
    </row>
    <row r="51" ht="12.75">
      <c r="G51" s="69"/>
    </row>
    <row r="52" ht="12.75">
      <c r="G52" s="69"/>
    </row>
    <row r="53" ht="12.75">
      <c r="G53" s="69"/>
    </row>
    <row r="54" ht="12.75">
      <c r="G54" s="69"/>
    </row>
    <row r="55" ht="12.75">
      <c r="G55" s="69"/>
    </row>
    <row r="56" ht="12.75">
      <c r="G56" s="69"/>
    </row>
    <row r="57" ht="12.75">
      <c r="G57" s="69"/>
    </row>
    <row r="58" ht="12.75">
      <c r="G58" s="69"/>
    </row>
    <row r="59" ht="12.75">
      <c r="G59" s="69"/>
    </row>
    <row r="60" ht="12.75">
      <c r="G60" s="69"/>
    </row>
    <row r="61" ht="12.75">
      <c r="G61" s="69"/>
    </row>
    <row r="62" ht="12.75">
      <c r="G62" s="69"/>
    </row>
    <row r="63" ht="12.75">
      <c r="G63" s="69"/>
    </row>
    <row r="64" ht="12.75">
      <c r="G64" s="69"/>
    </row>
    <row r="65" ht="12.75">
      <c r="G65" s="69"/>
    </row>
    <row r="66" ht="12.75">
      <c r="G66" s="69"/>
    </row>
    <row r="67" ht="12.75">
      <c r="G67" s="69"/>
    </row>
    <row r="68" ht="12.75">
      <c r="G68" s="69"/>
    </row>
    <row r="69" ht="12.75">
      <c r="G69" s="69"/>
    </row>
    <row r="70" ht="12.75">
      <c r="G70" s="69"/>
    </row>
    <row r="71" ht="12.75">
      <c r="G71" s="69"/>
    </row>
    <row r="72" ht="12.75">
      <c r="G72" s="69"/>
    </row>
    <row r="73" ht="12.75">
      <c r="G73" s="69"/>
    </row>
    <row r="74" ht="12.75">
      <c r="G74" s="69"/>
    </row>
    <row r="75" ht="12.75">
      <c r="G75" s="69"/>
    </row>
    <row r="76" ht="12.75">
      <c r="G76" s="69"/>
    </row>
    <row r="77" ht="12.75">
      <c r="G77" s="69"/>
    </row>
    <row r="78" ht="12.75">
      <c r="G78" s="69"/>
    </row>
    <row r="79" ht="12.75">
      <c r="G79" s="69"/>
    </row>
    <row r="80" ht="12.75">
      <c r="G80" s="69"/>
    </row>
    <row r="81" ht="12.75">
      <c r="G81" s="69"/>
    </row>
    <row r="82" ht="12.75">
      <c r="G82" s="69"/>
    </row>
    <row r="83" ht="12.75">
      <c r="G83" s="69"/>
    </row>
    <row r="84" ht="12.75">
      <c r="G84" s="69"/>
    </row>
    <row r="85" ht="12.75">
      <c r="G85" s="69"/>
    </row>
    <row r="86" ht="12.75">
      <c r="G86" s="69"/>
    </row>
    <row r="87" ht="12.75">
      <c r="G87" s="69"/>
    </row>
    <row r="88" ht="12.75">
      <c r="G88" s="69"/>
    </row>
    <row r="89" ht="12.75">
      <c r="G89" s="69"/>
    </row>
    <row r="90" ht="12.75">
      <c r="G90" s="69"/>
    </row>
    <row r="91" ht="12.75">
      <c r="G91" s="69"/>
    </row>
    <row r="92" ht="12.75">
      <c r="G92" s="69"/>
    </row>
    <row r="93" ht="12.75">
      <c r="G93" s="69"/>
    </row>
    <row r="94" ht="12.75">
      <c r="G94" s="69"/>
    </row>
    <row r="95" ht="12.75">
      <c r="G95" s="69"/>
    </row>
    <row r="96" ht="12.75">
      <c r="G96" s="69"/>
    </row>
    <row r="97" ht="12.75">
      <c r="G97" s="69"/>
    </row>
    <row r="98" ht="12.75">
      <c r="G98" s="69"/>
    </row>
    <row r="99" ht="12.75">
      <c r="G99" s="69"/>
    </row>
    <row r="100" ht="12.75">
      <c r="G100" s="69"/>
    </row>
    <row r="101" ht="12.75">
      <c r="G101" s="69"/>
    </row>
    <row r="102" ht="12.75">
      <c r="G102" s="69"/>
    </row>
    <row r="103" ht="12.75">
      <c r="G103" s="69"/>
    </row>
    <row r="104" ht="12.75">
      <c r="G104" s="69"/>
    </row>
    <row r="105" ht="12.75">
      <c r="G105" s="69"/>
    </row>
    <row r="106" ht="12.75">
      <c r="G106" s="69"/>
    </row>
    <row r="107" ht="12.75">
      <c r="G107" s="69"/>
    </row>
    <row r="108" ht="12.75">
      <c r="G108" s="69"/>
    </row>
    <row r="109" ht="12.75">
      <c r="G109" s="69"/>
    </row>
    <row r="110" ht="12.75">
      <c r="G110" s="69"/>
    </row>
    <row r="111" ht="12.75">
      <c r="G111" s="69"/>
    </row>
    <row r="112" ht="12.75">
      <c r="G112" s="69"/>
    </row>
    <row r="113" ht="12.75">
      <c r="G113" s="69"/>
    </row>
    <row r="114" ht="12.75">
      <c r="G114" s="69"/>
    </row>
    <row r="115" ht="12.75">
      <c r="G115" s="69"/>
    </row>
    <row r="116" ht="12.75">
      <c r="G116" s="69"/>
    </row>
    <row r="117" ht="12.75">
      <c r="G117" s="69"/>
    </row>
    <row r="118" ht="12.75">
      <c r="G118" s="69"/>
    </row>
    <row r="119" ht="12.75">
      <c r="G119" s="69"/>
    </row>
    <row r="120" ht="12.75">
      <c r="G120" s="69"/>
    </row>
    <row r="121" ht="12.75">
      <c r="G121" s="69"/>
    </row>
    <row r="122" ht="12.75">
      <c r="G122" s="69"/>
    </row>
    <row r="123" ht="12.75">
      <c r="G123" s="69"/>
    </row>
    <row r="124" ht="12.75">
      <c r="G124" s="69"/>
    </row>
    <row r="125" ht="12.75">
      <c r="G125" s="69"/>
    </row>
    <row r="126" ht="12.75">
      <c r="G126" s="69"/>
    </row>
    <row r="127" ht="12.75">
      <c r="G127" s="69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ht="12.75">
      <c r="G133" s="69"/>
    </row>
    <row r="134" ht="12.75">
      <c r="G134" s="69"/>
    </row>
    <row r="135" ht="12.75">
      <c r="G135" s="69"/>
    </row>
    <row r="136" ht="12.75">
      <c r="G136" s="69"/>
    </row>
    <row r="137" ht="12.75">
      <c r="G137" s="69"/>
    </row>
    <row r="138" ht="12.75">
      <c r="G138" s="69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Pedroz, Melani</cp:lastModifiedBy>
  <cp:lastPrinted>2011-03-15T01:29:12Z</cp:lastPrinted>
  <dcterms:created xsi:type="dcterms:W3CDTF">2010-05-18T17:50:54Z</dcterms:created>
  <dcterms:modified xsi:type="dcterms:W3CDTF">2011-03-22T16:42:27Z</dcterms:modified>
  <cp:category/>
  <cp:version/>
  <cp:contentType/>
  <cp:contentStatus/>
</cp:coreProperties>
</file>