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776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<sst xmlns="http://schemas.openxmlformats.org/spreadsheetml/2006/main" count="693" uniqueCount="180">
  <si>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</si>
  <si>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</si>
  <si>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</si>
  <si>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</si>
  <si>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</si>
  <si>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</si>
  <si>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</si>
  <si>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</si>
  <si>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</si>
  <si>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</si>
  <si>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</si>
  <si>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</si>
  <si>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</si>
  <si>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</si>
  <si>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</si>
  <si>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</si>
  <si>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</si>
  <si>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</si>
  <si>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</si>
  <si>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</si>
  <si>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</si>
  <si>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</si>
  <si>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</si>
  <si>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</si>
  <si>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</si>
  <si>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</si>
  <si>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</si>
  <si>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</si>
  <si>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</si>
  <si>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</si>
  <si>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</si>
  <si>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</si>
  <si>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</si>
  <si>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</si>
  <si>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</si>
  <si>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</si>
  <si>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</si>
  <si>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</si>
  <si>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</si>
  <si>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</si>
  <si>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</si>
  <si>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</si>
  <si>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</si>
  <si>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</si>
  <si>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</si>
  <si>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</si>
  <si>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</si>
  <si>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</si>
  <si>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</si>
  <si>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</si>
  <si>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</si>
  <si>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</si>
  <si>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</si>
  <si>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</si>
  <si>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</si>
  <si>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</si>
  <si>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</si>
  <si>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</si>
  <si>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</si>
  <si>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</si>
  <si>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</si>
  <si>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</si>
  <si>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</si>
  <si>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</si>
  <si>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</si>
  <si>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</si>
  <si>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</si>
  <si>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</si>
  <si>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</si>
  <si>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</si>
  <si>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</si>
  <si>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</si>
  <si>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</si>
  <si>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</si>
  <si>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</si>
  <si>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</si>
  <si>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</si>
  <si>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</si>
  <si>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</si>
  <si>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</si>
  <si>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</si>
  <si>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</si>
  <si>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</si>
  <si>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</si>
  <si>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</si>
  <si>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</si>
  <si>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</si>
  <si>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</si>
  <si>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</si>
  <si>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</si>
  <si>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</si>
  <si>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</si>
  <si>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</si>
  <si>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</si>
  <si>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</si>
  <si>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</si>
  <si>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</si>
  <si>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</si>
  <si>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</si>
  <si>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</si>
  <si>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</si>
  <si>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</si>
  <si>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</si>
  <si>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</si>
  <si>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</si>
  <si>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</si>
  <si>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</si>
  <si>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</si>
  <si>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</si>
  <si>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</si>
  <si>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</si>
  <si>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</si>
  <si>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</si>
  <si>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</si>
  <si>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</si>
  <si>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</si>
  <si>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</si>
  <si>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</si>
  <si>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</si>
  <si>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</si>
  <si>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</si>
  <si>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</si>
  <si>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</si>
  <si>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</si>
  <si>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</si>
  <si>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</si>
  <si>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</si>
  <si>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</si>
  <si>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</si>
  <si>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</si>
  <si>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</si>
  <si>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</si>
  <si>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</si>
  <si>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</si>
  <si>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</si>
  <si>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</si>
  <si>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</si>
  <si>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</si>
  <si>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</si>
  <si>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</si>
  <si>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</si>
  <si>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</si>
  <si>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</si>
  <si>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</si>
  <si>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</si>
  <si>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</si>
  <si>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</si>
  <si>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</si>
  <si>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</si>
  <si>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</si>
  <si>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</si>
  <si>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</si>
  <si>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</si>
  <si>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</si>
  <si>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</si>
  <si>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</si>
  <si>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</si>
  <si>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Surplus Real Property 14524 415th Ave SE, Parcel #212308-9023</t>
  </si>
  <si>
    <t>14524 415th Ave SE, North Bend</t>
  </si>
  <si>
    <t>DNRP-Parks</t>
  </si>
  <si>
    <t>Sale of Surplus Real Property</t>
  </si>
  <si>
    <t>stand alone ordinance</t>
  </si>
  <si>
    <t>Carolyn Mock/Steve Rizika</t>
  </si>
  <si>
    <t>12/28/2017</t>
  </si>
  <si>
    <t>N/A</t>
  </si>
  <si>
    <t>DES-FMD</t>
  </si>
  <si>
    <t>A44000</t>
  </si>
  <si>
    <t>0010</t>
  </si>
  <si>
    <t>1046360</t>
  </si>
  <si>
    <t>An NPV analysis was not performed because this is a sale of surplus property.</t>
  </si>
  <si>
    <t>39512 - Sale of Real Property</t>
  </si>
  <si>
    <t>34187 - Costs Real Property Sales</t>
  </si>
  <si>
    <t>RES Labor - surplus, due diligence, marketing, sale</t>
  </si>
  <si>
    <t>Advertising, septic inspection, recording</t>
  </si>
  <si>
    <t>DNRP-Parks Capital Fund</t>
  </si>
  <si>
    <t>- Sale of this property will save King County $173/year from SWM/Noxious Weed tax assessments and approximately $155/year in utility charges.</t>
  </si>
  <si>
    <t>C16001</t>
  </si>
  <si>
    <t>D64000</t>
  </si>
  <si>
    <t>1039611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</si>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</sst>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D1">
      <selection activeCell="H29" sqref="H2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164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107771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174</v>
      </c>
      <c r="H21" s="144"/>
      <c r="I21" s="145"/>
      <c r="J21" s="146" t="s">
        <v>176</v>
      </c>
      <c r="K21" s="146" t="s">
        <v>177</v>
      </c>
      <c r="L21" s="146">
        <v>3160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>
        <v>44000</v>
      </c>
      <c r="L22" s="335" t="s">
        <v>167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178</v>
      </c>
      <c r="H29" s="186" t="s">
        <v>168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169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5" thickBot="1">
      <c r="B58" s="210"/>
      <c r="C58" s="157" t="s">
        <v>174</v>
      </c>
      <c r="D58" s="158" t="s">
        <v>178</v>
      </c>
      <c r="E58" s="352" t="s">
        <v>170</v>
      </c>
      <c r="F58" s="353"/>
      <c r="G58" s="151">
        <f>+G18-G59</f>
        <v>92528.3</v>
      </c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 t="s">
        <v>165</v>
      </c>
      <c r="D59" s="158" t="s">
        <v>168</v>
      </c>
      <c r="E59" s="149" t="s">
        <v>171</v>
      </c>
      <c r="F59" s="150"/>
      <c r="G59" s="151">
        <f>SUM(G82:G88)</f>
        <v>15242.7</v>
      </c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178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 t="s">
        <v>172</v>
      </c>
      <c r="F82" s="154"/>
      <c r="G82" s="155">
        <v>13455.04</v>
      </c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173</v>
      </c>
      <c r="F85" s="154"/>
      <c r="G85" s="155">
        <v>1787.66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175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1039611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14524 415th Ave SE, North Bend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DNRP-Parks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107771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Mock/Steve Rizika</v>
      </c>
      <c r="E8" s="292"/>
      <c r="F8" s="408" t="s">
        <v>8</v>
      </c>
      <c r="G8" s="408"/>
      <c r="H8" s="329" t="str">
        <f>IF('2a.  Simple Form Data Entry'!G15=""," ",'2a.  Simple Form Data Entry'!G16)</f>
        <v>12/28/2017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 t="s">
        <v>179</v>
      </c>
      <c r="D9" s="292"/>
      <c r="E9" s="292"/>
      <c r="F9" s="408" t="s">
        <v>13</v>
      </c>
      <c r="G9" s="408"/>
      <c r="H9" s="470">
        <v>43154</v>
      </c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5" t="str">
        <f>IF('2a.  Simple Form Data Entry'!G10=""," ",'2a.  Simple Form Data Entry'!G10)</f>
        <v>Sale of Surplus Real Property 14524 415th Ave SE, Parcel #212308-9023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DNRP-Parks Capital Fund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C16001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D64000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3160</v>
      </c>
      <c r="G25" s="90" t="str">
        <f>IF(A25="","   ",'2a.  Simple Form Data Entry'!D58)</f>
        <v>1039611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92528.3</v>
      </c>
      <c r="K25" s="80">
        <f>'2a.  Simple Form Data Entry'!H58</f>
        <v>0</v>
      </c>
      <c r="L25" s="80">
        <f>J25+K25</f>
        <v>92528.3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DES-FMD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15242.7</v>
      </c>
      <c r="K26" s="77">
        <f>'2a.  Simple Form Data Entry'!H59</f>
        <v>0</v>
      </c>
      <c r="L26" s="80">
        <f aca="true" t="shared" si="2" ref="L26:L31">J26+K26</f>
        <v>15242.7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107771</v>
      </c>
      <c r="K31" s="56">
        <f t="shared" si="3"/>
        <v>0</v>
      </c>
      <c r="L31" s="56">
        <f t="shared" si="2"/>
        <v>107771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IF('2a.  Simple Form Data Entry'!E80="","   ",'2a.  Simple Form Data Entry'!E80)</f>
        <v>DNRP-Parks</v>
      </c>
      <c r="B35" s="451"/>
      <c r="C35" s="452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>1039611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 - surplus, due diligence, marketing, sale</v>
      </c>
      <c r="I36" s="80">
        <f>'2a.  Simple Form Data Entry'!N82</f>
        <v>0</v>
      </c>
      <c r="J36" s="80">
        <f>'2a.  Simple Form Data Entry'!G82</f>
        <v>13455.04</v>
      </c>
      <c r="K36" s="80">
        <f>'2a.  Simple Form Data Entry'!H82</f>
        <v>0</v>
      </c>
      <c r="L36" s="80">
        <f>J36+K36</f>
        <v>13455.04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>Advertising, septic inspection, recording</v>
      </c>
      <c r="I39" s="80">
        <f>'2a.  Simple Form Data Entry'!N85</f>
        <v>0</v>
      </c>
      <c r="J39" s="80">
        <f>'2a.  Simple Form Data Entry'!G85</f>
        <v>1787.66</v>
      </c>
      <c r="K39" s="80">
        <f>'2a.  Simple Form Data Entry'!H85</f>
        <v>0</v>
      </c>
      <c r="L39" s="80">
        <f t="shared" si="7"/>
        <v>1787.66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15242.7</v>
      </c>
      <c r="K43" s="63">
        <f t="shared" si="8"/>
        <v>0</v>
      </c>
      <c r="L43" s="63">
        <f t="shared" si="7"/>
        <v>15242.7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15242.7</v>
      </c>
      <c r="K95" s="56">
        <f t="shared" si="23"/>
        <v>0</v>
      </c>
      <c r="L95" s="56">
        <f t="shared" si="10"/>
        <v>15242.7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31" t="s">
        <v>19</v>
      </c>
      <c r="E101" s="431" t="s">
        <v>5</v>
      </c>
      <c r="F101" s="453" t="s">
        <v>104</v>
      </c>
      <c r="G101" s="431" t="s">
        <v>11</v>
      </c>
      <c r="H101" s="444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5" t="str">
        <f>CONCATENATE(L24," Appropriation Change")</f>
        <v>2017 / 2018 Appropriation Change</v>
      </c>
      <c r="P101" s="42"/>
      <c r="Q101" s="314"/>
      <c r="R101" s="437" t="s">
        <v>137</v>
      </c>
      <c r="S101" s="438"/>
      <c r="T101" s="42"/>
    </row>
    <row r="102" spans="1:20" ht="27.75" customHeight="1" thickBot="1">
      <c r="A102" s="399"/>
      <c r="B102" s="400"/>
      <c r="C102" s="401"/>
      <c r="D102" s="432"/>
      <c r="E102" s="432"/>
      <c r="F102" s="454"/>
      <c r="G102" s="432"/>
      <c r="H102" s="445"/>
      <c r="I102" s="316"/>
      <c r="J102" s="191" t="s">
        <v>24</v>
      </c>
      <c r="K102" s="287" t="str">
        <f>'2a.  Simple Form Data Entry'!H156</f>
        <v>Allocation Change</v>
      </c>
      <c r="L102" s="456"/>
      <c r="P102" s="42"/>
      <c r="Q102" s="314"/>
      <c r="R102" s="439"/>
      <c r="S102" s="440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3">
        <f>'2a.  Simple Form Data Entry'!J157</f>
        <v>0</v>
      </c>
      <c r="S103" s="434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5">
        <f>'2a.  Simple Form Data Entry'!J158</f>
        <v>0</v>
      </c>
      <c r="S104" s="43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5">
        <f>'2a.  Simple Form Data Entry'!J159</f>
        <v>0</v>
      </c>
      <c r="S105" s="43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5">
        <f>'2a.  Simple Form Data Entry'!J160</f>
        <v>0</v>
      </c>
      <c r="S106" s="43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5">
        <f>'2a.  Simple Form Data Entry'!J161</f>
        <v>0</v>
      </c>
      <c r="S107" s="43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5">
        <f>'2a.  Simple Form Data Entry'!J162</f>
        <v>0</v>
      </c>
      <c r="S108" s="436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8">
        <f>SUM(R103:S107)</f>
        <v>0</v>
      </c>
      <c r="S109" s="44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6" t="str">
        <f>IF('2a.  Simple Form Data Entry'!G39="Y","See note 5 below.",'2a.  Simple Form Data Entry'!D43)</f>
        <v>An NPV analysis was not performed because this is a sale of surplus property.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5"/>
    </row>
    <row r="113" spans="1:20" ht="13.5">
      <c r="A113" s="68" t="s">
        <v>112</v>
      </c>
      <c r="B113" s="441" t="s">
        <v>150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5"/>
    </row>
    <row r="114" spans="1:20" ht="15" customHeight="1">
      <c r="A114" s="69" t="s">
        <v>52</v>
      </c>
      <c r="B114" s="442" t="s">
        <v>116</v>
      </c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5"/>
    </row>
    <row r="115" spans="1:20" ht="13.5">
      <c r="A115" s="69" t="s">
        <v>113</v>
      </c>
      <c r="B115" s="443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5"/>
    </row>
    <row r="116" spans="1:20" ht="13.5" customHeight="1">
      <c r="A116" s="67" t="s">
        <v>114</v>
      </c>
      <c r="B116" s="43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5"/>
    </row>
    <row r="117" spans="1:20" ht="16.5" customHeight="1">
      <c r="A117" s="67" t="s">
        <v>118</v>
      </c>
      <c r="B117" s="429" t="s">
        <v>111</v>
      </c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5"/>
    </row>
    <row r="118" spans="1:19" ht="14.25" customHeight="1">
      <c r="A118" s="67"/>
      <c r="B118" s="447" t="str">
        <f>'2a.  Simple Form Data Entry'!C174</f>
        <v>- Sale of this property will save King County $173/year from SWM/Noxious Weed tax assessments and approximately $155/year in utility charges.</v>
      </c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</row>
    <row r="119" spans="1:19" ht="13.5">
      <c r="A119" s="6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</row>
    <row r="120" spans="1:19" ht="12.75" customHeight="1">
      <c r="A120" s="67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</row>
    <row r="121" spans="1:19" ht="15" customHeight="1">
      <c r="A121" s="67"/>
      <c r="B121" s="447"/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</row>
    <row r="122" spans="1:20" ht="13.5">
      <c r="A122" s="67"/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5"/>
    </row>
    <row r="123" spans="1:19" ht="13.5">
      <c r="A123" s="67"/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</row>
    <row r="124" spans="1:19" ht="13.5">
      <c r="A124" t="str">
        <f>IF('2a.  Simple Form Data Entry'!C180=""," ","6.")</f>
        <v xml:space="preserve"> </v>
      </c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</row>
    <row r="125" spans="1:19" ht="13.5">
      <c r="A125" s="69"/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</row>
    <row r="126" spans="1:19" ht="13.5">
      <c r="A126" s="69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5" t="str">
        <f>IF('2b.  Complex Form Data Entry'!G10=""," ",'2b.  Complex Form Data Entry'!G10)</f>
        <v xml:space="preserve"> 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IF('2b.  Complex Form Data Entry'!E80="","   ",'2b.  Complex Form Data Entry'!E80)</f>
        <v xml:space="preserve">   </v>
      </c>
      <c r="B35" s="451"/>
      <c r="C35" s="452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5" t="str">
        <f>IF('2b.  Complex Form Data Entry'!G10=""," ",'2b.  Complex Form Data Entry'!G10)</f>
        <v xml:space="preserve"> </v>
      </c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6"/>
      <c r="T106" s="11"/>
    </row>
    <row r="107" spans="1:20" ht="13" thickBot="1">
      <c r="A107" s="332"/>
      <c r="B107" s="333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8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31" t="s">
        <v>19</v>
      </c>
      <c r="E112" s="431" t="s">
        <v>5</v>
      </c>
      <c r="F112" s="453" t="s">
        <v>104</v>
      </c>
      <c r="G112" s="431" t="s">
        <v>11</v>
      </c>
      <c r="H112" s="444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5" t="str">
        <f>CONCATENATE(L34," Appropriation Change")</f>
        <v>2017 / 2018 Appropriation Change</v>
      </c>
      <c r="O112" s="303"/>
      <c r="P112" s="303"/>
      <c r="Q112" s="303"/>
      <c r="R112" s="437" t="s">
        <v>138</v>
      </c>
      <c r="S112" s="438"/>
      <c r="T112" s="42"/>
    </row>
    <row r="113" spans="1:20" ht="37.5" customHeight="1" thickBot="1">
      <c r="A113" s="399"/>
      <c r="B113" s="400"/>
      <c r="C113" s="401"/>
      <c r="D113" s="432"/>
      <c r="E113" s="432"/>
      <c r="F113" s="454"/>
      <c r="G113" s="432"/>
      <c r="H113" s="445"/>
      <c r="I113" s="316"/>
      <c r="J113" s="191" t="s">
        <v>24</v>
      </c>
      <c r="K113" s="287" t="str">
        <f>'2b.  Complex Form Data Entry'!H156</f>
        <v>Allocation Change</v>
      </c>
      <c r="L113" s="456"/>
      <c r="O113" s="303"/>
      <c r="P113" s="303"/>
      <c r="Q113" s="303"/>
      <c r="R113" s="439"/>
      <c r="S113" s="44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6" t="str">
        <f>IF('2b.  Complex Form Data Entry'!G39="Y","See note 5 below.",'2b.  Complex Form Data Entry'!D43)</f>
        <v>An NPV analysis was not performed because …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5"/>
    </row>
    <row r="124" spans="1:20" ht="13.5">
      <c r="A124" s="68" t="s">
        <v>112</v>
      </c>
      <c r="B124" s="441" t="s">
        <v>150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4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5"/>
    </row>
    <row r="127" spans="1:20" ht="14.25" customHeight="1">
      <c r="A127" s="67" t="s">
        <v>114</v>
      </c>
      <c r="B127" s="43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5"/>
    </row>
    <row r="128" spans="1:20" ht="16.5" customHeight="1">
      <c r="A128" s="67" t="s">
        <v>118</v>
      </c>
      <c r="B128" s="429" t="s">
        <v>111</v>
      </c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5"/>
    </row>
    <row r="129" spans="1:19" ht="14.25" customHeight="1">
      <c r="A129" s="67"/>
      <c r="B129" s="447" t="str">
        <f>'2b.  Complex Form Data Entry'!C174</f>
        <v>-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</row>
    <row r="130" spans="1:19" ht="13.5">
      <c r="A130" s="67"/>
      <c r="B130" s="447" t="str">
        <f>'2b.  Complex Form Data Entry'!C175</f>
        <v xml:space="preserve">- </v>
      </c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</row>
    <row r="131" spans="1:19" ht="12.75" customHeight="1">
      <c r="A131" s="67"/>
      <c r="B131" s="447" t="str">
        <f>'2b.  Complex Form Data Entry'!C176</f>
        <v xml:space="preserve">- 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</row>
    <row r="132" spans="1:19" ht="15" customHeight="1">
      <c r="A132" s="67"/>
      <c r="B132" s="447" t="str">
        <f>'2b.  Complex Form Data Entry'!C177</f>
        <v xml:space="preserve">- 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</row>
    <row r="133" spans="1:20" ht="13.5">
      <c r="A133" s="67"/>
      <c r="B133" s="447" t="str">
        <f>'2b.  Complex Form Data Entry'!C178</f>
        <v xml:space="preserve">- 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5"/>
    </row>
    <row r="134" spans="1:19" ht="13.5">
      <c r="A134" s="67"/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</row>
    <row r="135" spans="1:19" ht="13.5">
      <c r="A135" t="str">
        <f>IF('2b.  Complex Form Data Entry'!C181=""," ","6.")</f>
        <v xml:space="preserve"> </v>
      </c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</row>
    <row r="136" spans="1:19" ht="13.5">
      <c r="A136" s="69"/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</row>
    <row r="137" spans="1:19" ht="13.5">
      <c r="A137" s="69"/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YQKKTEHHRR7V-1353-2652</_dlc_DocId>
    <_dlc_DocIdUrl xmlns="cfc4bdfe-72e7-4bcf-8777-527aa6965755">
      <Url>https://kc1-portal38.sharepoint.com/FMD/Legislation2015/_layouts/15/DocIdRedir.aspx?ID=YQKKTEHHRR7V-1353-2652</Url>
      <Description>YQKKTEHHRR7V-1353-2652</Description>
    </_dlc_DocIdUrl>
  </documentManagement>
</p:properties>
</file>

<file path=customXml/itemProps1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164332-DF9F-4305-A627-25C04881A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1ff4bbbe-e948-4d8f-bbf3-024ce416f14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516f40b-13c9-483a-b8d0-25e20c0c5f62"/>
    <ds:schemaRef ds:uri="cfc4bdfe-72e7-4bcf-8777-527aa69657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2015-03-19T18:52:03Z</cp:lastPrinted>
  <dcterms:created xsi:type="dcterms:W3CDTF">1999-06-02T23:29:55Z</dcterms:created>
  <dcterms:modified xsi:type="dcterms:W3CDTF">2018-03-02T18:28:55Z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20a16f47-8ccb-4adb-a8b1-95241f408455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