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ll_other_reduction">'[5]2001 Final Target Reductions'!#REF!</definedName>
    <definedName name="Amount_of_Reduction">'[2]CXBook'!#REF!</definedName>
    <definedName name="asfda" hidden="1">{"NonWhole",#N/A,FALSE,"ReorgRevisted"}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SD_Reduction">'[5]2001 Final Target Reductions'!#REF!</definedName>
    <definedName name="CX_98_proposed">'[2]CXBook'!#REF!</definedName>
    <definedName name="donya" hidden="1">{"Whole",#N/A,FALSE,"ReorgRevisted"}</definedName>
    <definedName name="efg" hidden="1">{"cxtransfer",#N/A,FALSE,"ReorgRevisted"}</definedName>
    <definedName name="EstimatedFundBalance">#REF!</definedName>
    <definedName name="Financial_Plan">#REF!</definedName>
    <definedName name="form" hidden="1">{"Dis",#N/A,FALSE,"ReorgRevisted"}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human_service_reduction">'[5]2001 Final Target Reductions'!#REF!</definedName>
    <definedName name="iii" hidden="1">{"Dis",#N/A,FALSE,"ReorgRevisted"}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LSJ_reduction">'[5]2001 Final Target Reductions'!#REF!</definedName>
    <definedName name="mandatory_adds">'[5]2001 Final Target Reductions'!#REF!</definedName>
    <definedName name="mbase695">'[3]QryMbase695'!$A$2:$E$84</definedName>
    <definedName name="mental" hidden="1">{"NonWhole",#N/A,FALSE,"ReorgRevisted"}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verhead_reduction">'[5]2001 Final Target Reductions'!#REF!</definedName>
    <definedName name="p" hidden="1">{"Dis",#N/A,FALSE,"ReorgRevisted"}</definedName>
    <definedName name="Percent_of_CX">'[2]CXBook'!#REF!</definedName>
    <definedName name="_xlnm.Print_Area" localSheetId="0">'Financial Plan'!$A$1:$G$42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name" hidden="1">{"NonWhole",#N/A,FALSE,"ReorgRevisted"}</definedName>
    <definedName name="Revenue_Percent_Exemption">'[5]2001 Final Target Reductions'!#REF!</definedName>
    <definedName name="rod" hidden="1">{"NonWhole",#N/A,FALSE,"ReorgRevisted"}</definedName>
    <definedName name="sick.sick" hidden="1">{"Whole",#N/A,FALSE,"ReorgRevisted"}</definedName>
    <definedName name="sod" hidden="1">{"NonWhole",#N/A,FALSE,"ReorgRevisted"}</definedName>
    <definedName name="steps" hidden="1">{"cxtransfer",#N/A,FALSE,"ReorgRevisted"}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est">'[1]Allotment Plan'!#REF!</definedName>
    <definedName name="Total_PSQ">'[5]2001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1" hidden="1">{"cxtransfer",#N/A,FALSE,"ReorgRevisted"}</definedName>
    <definedName name="w2" hidden="1">{"cxtransfer",#N/A,FALSE,"ReorgRevisted"}</definedName>
    <definedName name="wa" hidden="1">{"Dis",#N/A,FALSE,"ReorgRevisted"}</definedName>
    <definedName name="waa" hidden="1">{"Dis",#N/A,FALSE,"ReorgRevisted"}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<sst xmlns="http://schemas.openxmlformats.org/spreadsheetml/2006/main" count="53" uniqueCount="52">
  <si>
    <t>Expenditures</t>
  </si>
  <si>
    <t>Revenues</t>
  </si>
  <si>
    <t xml:space="preserve"> </t>
  </si>
  <si>
    <t>2460/ 0350</t>
  </si>
  <si>
    <t>Federal Housing and Community Development</t>
  </si>
  <si>
    <t>Category</t>
  </si>
  <si>
    <t>Estimated-Adopted Change</t>
  </si>
  <si>
    <t>Explanation of Change</t>
  </si>
  <si>
    <t xml:space="preserve">Beginning Fund Balance </t>
  </si>
  <si>
    <t>*  CDBG</t>
  </si>
  <si>
    <t>Increase in Home Program revenue</t>
  </si>
  <si>
    <t>*  HOME</t>
  </si>
  <si>
    <t>Increase in CDBG program revenue</t>
  </si>
  <si>
    <t>*Shelter Plus Care</t>
  </si>
  <si>
    <t xml:space="preserve">*McKinney Homeless </t>
  </si>
  <si>
    <t>*Other Federal  Grant Funds (ESG,FmHA)</t>
  </si>
  <si>
    <t>change to Thor-Thora Grant</t>
  </si>
  <si>
    <t xml:space="preserve">* State Transitional &amp; Homeless </t>
  </si>
  <si>
    <t>* Transfer from DD fund</t>
  </si>
  <si>
    <t xml:space="preserve">* Revenues associated with 2002 project balances </t>
  </si>
  <si>
    <t>revenue supporting c/o expenditure</t>
  </si>
  <si>
    <t>Total Revenues</t>
  </si>
  <si>
    <t xml:space="preserve">2003 revenue backed </t>
  </si>
  <si>
    <t>increased CDBG &amp; Home allocations</t>
  </si>
  <si>
    <t>Encumbrances at year end</t>
  </si>
  <si>
    <t>projects carried forward from prior</t>
  </si>
  <si>
    <t>Total Expenditures</t>
  </si>
  <si>
    <t>years</t>
  </si>
  <si>
    <t>Estimated Underexpenditures</t>
  </si>
  <si>
    <t>Other Fund Transactions</t>
  </si>
  <si>
    <t>encumbrances</t>
  </si>
  <si>
    <t>Total Other Fund Transactions</t>
  </si>
  <si>
    <t>Ending Fund Balance</t>
  </si>
  <si>
    <t>Designations and Reserves</t>
  </si>
  <si>
    <t>Revenues associated with encumbrance c/o</t>
  </si>
  <si>
    <t>Capital Project balances</t>
  </si>
  <si>
    <t>Total Designations and Reserves</t>
  </si>
  <si>
    <t>Target Fund Balance</t>
  </si>
  <si>
    <t>Financial Plan Notes:</t>
  </si>
  <si>
    <t xml:space="preserve">There will be a return of project to Kent and the reduction to the letter of credit available to King County. </t>
  </si>
  <si>
    <t>This will be a reduction of encumberances on the expenditure side and a reduction of revenues associated with encumberances.</t>
  </si>
  <si>
    <r>
      <t xml:space="preserve">2002 Actual </t>
    </r>
    <r>
      <rPr>
        <b/>
        <vertAlign val="superscript"/>
        <sz val="8"/>
        <rFont val="Times New Roman"/>
        <family val="1"/>
      </rPr>
      <t xml:space="preserve">1 </t>
    </r>
  </si>
  <si>
    <r>
      <t xml:space="preserve">2003 Adopted </t>
    </r>
    <r>
      <rPr>
        <b/>
        <vertAlign val="superscript"/>
        <sz val="8"/>
        <rFont val="Times New Roman"/>
        <family val="1"/>
      </rPr>
      <t>2</t>
    </r>
  </si>
  <si>
    <r>
      <t xml:space="preserve">2003 Revised </t>
    </r>
    <r>
      <rPr>
        <b/>
        <vertAlign val="superscript"/>
        <sz val="8"/>
        <rFont val="Times New Roman"/>
        <family val="1"/>
      </rPr>
      <t xml:space="preserve">3 </t>
    </r>
  </si>
  <si>
    <r>
      <t xml:space="preserve">2003 Estimated </t>
    </r>
    <r>
      <rPr>
        <b/>
        <vertAlign val="superscript"/>
        <sz val="8"/>
        <rFont val="Times New Roman"/>
        <family val="1"/>
      </rPr>
      <t>4</t>
    </r>
  </si>
  <si>
    <r>
      <t xml:space="preserve">Ending Undesignated Fund Balance </t>
    </r>
    <r>
      <rPr>
        <b/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</si>
  <si>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 xml:space="preserve">   2002 Actuals are from the 2002 CAFR.</t>
    </r>
  </si>
  <si>
    <r>
      <t>2</t>
    </r>
    <r>
      <rPr>
        <sz val="8"/>
        <rFont val="Times New Roman"/>
        <family val="1"/>
      </rPr>
      <t xml:space="preserve">   2003 Adopted is based on the 2003 budget ordinance </t>
    </r>
  </si>
  <si>
    <r>
      <t>3</t>
    </r>
    <r>
      <rPr>
        <sz val="8"/>
        <rFont val="Times New Roman"/>
        <family val="1"/>
      </rPr>
      <t xml:space="preserve">  2003 Revised is based on the 2003 budget ordinance and estimated 2002 carryover.</t>
    </r>
  </si>
  <si>
    <r>
      <t>4</t>
    </r>
    <r>
      <rPr>
        <sz val="8"/>
        <rFont val="Times New Roman"/>
        <family val="1"/>
      </rPr>
      <t xml:space="preserve">   2003  Estimated Adopted Change based on increase in allotment and Kent balances reduced from line of credit by HUD.</t>
    </r>
  </si>
  <si>
    <r>
      <t>5</t>
    </r>
    <r>
      <rPr>
        <sz val="8"/>
        <rFont val="Times New Roman"/>
        <family val="1"/>
      </rPr>
      <t xml:space="preserve">   2004, 2005 and 2006  Projected are based on anticipated congressional action and 2% decrease in Program Income (City of Kent Float Loan).</t>
    </r>
  </si>
  <si>
    <t>2003 Financial Plan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</si>
</sst>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_(* #,##0.0000_);_(* \(#,##0.0000\);_(* &quot;-&quot;??_);_(@_)"/>
    <numFmt numFmtId="168" formatCode="#,##0;[Red]\(#,##0\)"/>
    <numFmt numFmtId="169" formatCode="mm/dd/yy"/>
    <numFmt numFmtId="170" formatCode="&quot;$&quot;* #,##0.00_);[Red]&quot;$&quot;* \(#,##0.00\)"/>
    <numFmt numFmtId="171" formatCode="00\-000\-000\-0"/>
    <numFmt numFmtId="172" formatCode="[&lt;=9999999]000\-0000;[&gt;9999999]\(000\)\ 000\-0000;General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>
      <alignment horizontal="center"/>
      <protection locked="0"/>
    </xf>
    <xf numFmtId="0" fontId="6" fillId="0" borderId="0" applyNumberFormat="0" applyFill="0" applyBorder="0" applyAlignment="0" applyProtection="0"/>
    <xf numFmtId="171" fontId="0" fillId="0" borderId="0">
      <alignment horizontal="center"/>
      <protection locked="0"/>
    </xf>
    <xf numFmtId="0" fontId="0" fillId="0" borderId="0">
      <alignment horizontal="center"/>
      <protection/>
    </xf>
    <xf numFmtId="0" fontId="7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0" fontId="0" fillId="0" borderId="1" applyFont="0" applyFill="0" applyProtection="0">
      <alignment/>
    </xf>
  </cellStyleXfs>
  <cellXfs count="78">
    <xf numFmtId="0" fontId="0" fillId="0" borderId="0" xfId="0" applyAlignment="1">
      <alignment/>
    </xf>
    <xf numFmtId="37" fontId="8" fillId="0" borderId="0" xfId="24" applyFont="1" applyFill="1" applyBorder="1" applyAlignment="1">
      <alignment horizontal="left"/>
      <protection/>
    </xf>
    <xf numFmtId="37" fontId="8" fillId="0" borderId="0" xfId="24" applyFont="1" applyBorder="1" applyAlignment="1">
      <alignment horizontal="centerContinuous" wrapText="1"/>
      <protection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8" fillId="0" borderId="0" xfId="15" applyNumberFormat="1" applyFont="1" applyBorder="1" applyAlignment="1">
      <alignment/>
    </xf>
    <xf numFmtId="0" fontId="8" fillId="0" borderId="0" xfId="0" applyFont="1" applyBorder="1" applyAlignment="1">
      <alignment/>
    </xf>
    <xf numFmtId="37" fontId="8" fillId="0" borderId="2" xfId="24" applyFont="1" applyFill="1" applyBorder="1" applyAlignment="1">
      <alignment horizontal="left"/>
      <protection/>
    </xf>
    <xf numFmtId="37" fontId="8" fillId="0" borderId="3" xfId="24" applyFont="1" applyFill="1" applyBorder="1" applyAlignment="1">
      <alignment horizontal="left"/>
      <protection/>
    </xf>
    <xf numFmtId="0" fontId="10" fillId="2" borderId="0" xfId="0" applyFont="1" applyFill="1" applyAlignment="1">
      <alignment/>
    </xf>
    <xf numFmtId="37" fontId="9" fillId="2" borderId="4" xfId="24" applyFont="1" applyFill="1" applyBorder="1" applyAlignment="1" applyProtection="1">
      <alignment horizontal="left" wrapText="1"/>
      <protection/>
    </xf>
    <xf numFmtId="37" fontId="9" fillId="2" borderId="5" xfId="24" applyFont="1" applyFill="1" applyBorder="1" applyAlignment="1">
      <alignment horizontal="center" wrapText="1"/>
      <protection/>
    </xf>
    <xf numFmtId="37" fontId="9" fillId="2" borderId="4" xfId="24" applyFont="1" applyFill="1" applyBorder="1" applyAlignment="1">
      <alignment horizontal="center" wrapText="1"/>
      <protection/>
    </xf>
    <xf numFmtId="0" fontId="8" fillId="2" borderId="0" xfId="0" applyFont="1" applyFill="1" applyAlignment="1">
      <alignment/>
    </xf>
    <xf numFmtId="37" fontId="9" fillId="0" borderId="6" xfId="24" applyFont="1" applyFill="1" applyBorder="1" applyAlignment="1">
      <alignment horizontal="left"/>
      <protection/>
    </xf>
    <xf numFmtId="164" fontId="9" fillId="0" borderId="6" xfId="15" applyNumberFormat="1" applyFont="1" applyFill="1" applyBorder="1" applyAlignment="1">
      <alignment/>
    </xf>
    <xf numFmtId="164" fontId="9" fillId="0" borderId="7" xfId="15" applyNumberFormat="1" applyFont="1" applyFill="1" applyBorder="1" applyAlignment="1">
      <alignment/>
    </xf>
    <xf numFmtId="164" fontId="9" fillId="0" borderId="8" xfId="15" applyNumberFormat="1" applyFont="1" applyFill="1" applyBorder="1" applyAlignment="1">
      <alignment/>
    </xf>
    <xf numFmtId="164" fontId="9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64" fontId="8" fillId="0" borderId="3" xfId="15" applyNumberFormat="1" applyFont="1" applyFill="1" applyBorder="1" applyAlignment="1">
      <alignment/>
    </xf>
    <xf numFmtId="164" fontId="8" fillId="0" borderId="0" xfId="0" applyNumberFormat="1" applyFont="1" applyAlignment="1">
      <alignment/>
    </xf>
    <xf numFmtId="164" fontId="8" fillId="0" borderId="9" xfId="15" applyNumberFormat="1" applyFont="1" applyBorder="1" applyAlignment="1">
      <alignment/>
    </xf>
    <xf numFmtId="0" fontId="8" fillId="0" borderId="0" xfId="0" applyFont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164" fontId="8" fillId="0" borderId="0" xfId="15" applyNumberFormat="1" applyFont="1" applyFill="1" applyAlignment="1">
      <alignment/>
    </xf>
    <xf numFmtId="37" fontId="8" fillId="0" borderId="3" xfId="24" applyFont="1" applyBorder="1" applyAlignment="1">
      <alignment horizontal="left"/>
      <protection/>
    </xf>
    <xf numFmtId="168" fontId="9" fillId="0" borderId="0" xfId="15" applyNumberFormat="1" applyFont="1" applyFill="1" applyAlignment="1">
      <alignment/>
    </xf>
    <xf numFmtId="164" fontId="8" fillId="0" borderId="3" xfId="15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7" fontId="9" fillId="0" borderId="10" xfId="24" applyFont="1" applyFill="1" applyBorder="1" applyAlignment="1">
      <alignment horizontal="left"/>
      <protection/>
    </xf>
    <xf numFmtId="164" fontId="9" fillId="0" borderId="10" xfId="15" applyNumberFormat="1" applyFont="1" applyFill="1" applyBorder="1" applyAlignment="1">
      <alignment/>
    </xf>
    <xf numFmtId="37" fontId="9" fillId="0" borderId="3" xfId="24" applyFont="1" applyFill="1" applyBorder="1" applyAlignment="1">
      <alignment horizontal="left"/>
      <protection/>
    </xf>
    <xf numFmtId="37" fontId="8" fillId="0" borderId="3" xfId="24" applyFont="1" applyFill="1" applyBorder="1" applyAlignment="1" quotePrefix="1">
      <alignment horizontal="left"/>
      <protection/>
    </xf>
    <xf numFmtId="0" fontId="8" fillId="0" borderId="3" xfId="0" applyFont="1" applyBorder="1" applyAlignment="1">
      <alignment/>
    </xf>
    <xf numFmtId="37" fontId="9" fillId="0" borderId="10" xfId="24" applyFont="1" applyFill="1" applyBorder="1" applyAlignment="1">
      <alignment horizontal="left"/>
      <protection/>
    </xf>
    <xf numFmtId="164" fontId="8" fillId="3" borderId="10" xfId="15" applyNumberFormat="1" applyFont="1" applyFill="1" applyBorder="1" applyAlignment="1" quotePrefix="1">
      <alignment/>
    </xf>
    <xf numFmtId="164" fontId="8" fillId="3" borderId="10" xfId="15" applyNumberFormat="1" applyFont="1" applyFill="1" applyBorder="1" applyAlignment="1">
      <alignment/>
    </xf>
    <xf numFmtId="37" fontId="9" fillId="0" borderId="3" xfId="24" applyFont="1" applyFill="1" applyBorder="1" applyAlignment="1">
      <alignment horizontal="left"/>
      <protection/>
    </xf>
    <xf numFmtId="164" fontId="8" fillId="0" borderId="3" xfId="15" applyNumberFormat="1" applyFont="1" applyFill="1" applyBorder="1" applyAlignment="1" quotePrefix="1">
      <alignment/>
    </xf>
    <xf numFmtId="164" fontId="8" fillId="0" borderId="0" xfId="15" applyNumberFormat="1" applyFont="1" applyFill="1" applyBorder="1" applyAlignment="1" quotePrefix="1">
      <alignment/>
    </xf>
    <xf numFmtId="164" fontId="8" fillId="0" borderId="2" xfId="15" applyNumberFormat="1" applyFont="1" applyFill="1" applyBorder="1" applyAlignment="1" quotePrefix="1">
      <alignment/>
    </xf>
    <xf numFmtId="0" fontId="8" fillId="4" borderId="0" xfId="0" applyFont="1" applyFill="1" applyAlignment="1">
      <alignment/>
    </xf>
    <xf numFmtId="164" fontId="8" fillId="0" borderId="10" xfId="15" applyNumberFormat="1" applyFont="1" applyFill="1" applyBorder="1" applyAlignment="1" quotePrefix="1">
      <alignment/>
    </xf>
    <xf numFmtId="0" fontId="8" fillId="0" borderId="8" xfId="0" applyFont="1" applyBorder="1" applyAlignment="1">
      <alignment/>
    </xf>
    <xf numFmtId="37" fontId="8" fillId="0" borderId="11" xfId="24" applyFont="1" applyFill="1" applyBorder="1" applyAlignment="1">
      <alignment horizontal="left"/>
      <protection/>
    </xf>
    <xf numFmtId="164" fontId="9" fillId="0" borderId="3" xfId="15" applyNumberFormat="1" applyFont="1" applyFill="1" applyBorder="1" applyAlignment="1">
      <alignment/>
    </xf>
    <xf numFmtId="164" fontId="9" fillId="0" borderId="2" xfId="15" applyNumberFormat="1" applyFont="1" applyFill="1" applyBorder="1" applyAlignment="1">
      <alignment/>
    </xf>
    <xf numFmtId="164" fontId="9" fillId="0" borderId="0" xfId="15" applyNumberFormat="1" applyFont="1" applyAlignment="1">
      <alignment/>
    </xf>
    <xf numFmtId="37" fontId="9" fillId="0" borderId="9" xfId="24" applyFont="1" applyFill="1" applyBorder="1" applyAlignment="1">
      <alignment horizontal="left"/>
      <protection/>
    </xf>
    <xf numFmtId="164" fontId="9" fillId="0" borderId="12" xfId="15" applyNumberFormat="1" applyFont="1" applyFill="1" applyBorder="1" applyAlignment="1">
      <alignment/>
    </xf>
    <xf numFmtId="37" fontId="9" fillId="0" borderId="13" xfId="24" applyFont="1" applyFill="1" applyBorder="1" applyAlignment="1" quotePrefix="1">
      <alignment horizontal="left"/>
      <protection/>
    </xf>
    <xf numFmtId="164" fontId="8" fillId="0" borderId="10" xfId="15" applyNumberFormat="1" applyFont="1" applyFill="1" applyBorder="1" applyAlignment="1">
      <alignment/>
    </xf>
    <xf numFmtId="164" fontId="8" fillId="0" borderId="12" xfId="15" applyNumberFormat="1" applyFont="1" applyFill="1" applyBorder="1" applyAlignment="1">
      <alignment/>
    </xf>
    <xf numFmtId="37" fontId="9" fillId="0" borderId="0" xfId="24" applyFont="1" applyAlignment="1">
      <alignment horizontal="left"/>
      <protection/>
    </xf>
    <xf numFmtId="37" fontId="8" fillId="0" borderId="0" xfId="24" applyFont="1" applyBorder="1">
      <alignment/>
      <protection/>
    </xf>
    <xf numFmtId="37" fontId="9" fillId="0" borderId="0" xfId="24" applyFont="1" applyBorder="1">
      <alignment/>
      <protection/>
    </xf>
    <xf numFmtId="164" fontId="8" fillId="0" borderId="0" xfId="0" applyNumberFormat="1" applyFont="1" applyBorder="1" applyAlignment="1">
      <alignment/>
    </xf>
    <xf numFmtId="37" fontId="9" fillId="0" borderId="0" xfId="24" applyFont="1" applyBorder="1" applyAlignment="1" quotePrefix="1">
      <alignment horizontal="left"/>
      <protection/>
    </xf>
    <xf numFmtId="37" fontId="12" fillId="0" borderId="0" xfId="24" applyFont="1" applyBorder="1" applyAlignment="1" quotePrefix="1">
      <alignment horizontal="left"/>
      <protection/>
    </xf>
    <xf numFmtId="37" fontId="12" fillId="0" borderId="0" xfId="24" applyFont="1" applyBorder="1" applyAlignment="1" quotePrefix="1">
      <alignment horizontal="left" vertical="top"/>
      <protection/>
    </xf>
    <xf numFmtId="38" fontId="8" fillId="0" borderId="0" xfId="24" applyNumberFormat="1" applyFont="1" applyBorder="1">
      <alignment/>
      <protection/>
    </xf>
    <xf numFmtId="38" fontId="8" fillId="0" borderId="0" xfId="24" applyNumberFormat="1" applyFont="1" applyBorder="1" applyAlignment="1">
      <alignment horizontal="centerContinuous" wrapText="1"/>
      <protection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38" fontId="8" fillId="0" borderId="0" xfId="24" applyNumberFormat="1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37" fontId="9" fillId="0" borderId="0" xfId="24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Fund" xfId="21"/>
    <cellStyle name="General" xfId="22"/>
    <cellStyle name="Hyperlink" xfId="23"/>
    <cellStyle name="Normal_AIRPLAN.XLS" xfId="24"/>
    <cellStyle name="Percent" xfId="25"/>
    <cellStyle name="Phone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356%202ndqrt%20allot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ER\Budget2000\I-695%20Budget\I695inde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3%20ADO%20fin%20plan%20FHC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RANDY\2001%20Budget\Request%20Phase\0935%202001%20Budget%20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Allotment Plan"/>
      <sheetName val="FORM C"/>
      <sheetName val="Form D"/>
      <sheetName val="Table"/>
      <sheetName val="Carryover"/>
      <sheetName val="Footnote"/>
      <sheetName val="Supplementa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HCD24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46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18.28125" style="71" customWidth="1"/>
    <col min="2" max="2" width="11.57421875" style="72" customWidth="1"/>
    <col min="3" max="3" width="13.57421875" style="73" customWidth="1"/>
    <col min="4" max="4" width="12.7109375" style="72" customWidth="1"/>
    <col min="5" max="5" width="13.00390625" style="72" customWidth="1"/>
    <col min="6" max="6" width="13.57421875" style="3" customWidth="1"/>
    <col min="7" max="16384" width="24.28125" style="74" customWidth="1"/>
  </cols>
  <sheetData>
    <row r="1" spans="1:6" s="3" customFormat="1" ht="15" customHeight="1">
      <c r="A1" s="1"/>
      <c r="B1" s="76" t="s">
        <v>51</v>
      </c>
      <c r="C1" s="76"/>
      <c r="D1" s="76"/>
      <c r="E1" s="76"/>
      <c r="F1" s="2"/>
    </row>
    <row r="2" spans="1:62" s="3" customFormat="1" ht="12" customHeight="1">
      <c r="A2" s="1"/>
      <c r="B2" s="4"/>
      <c r="C2" s="76" t="s">
        <v>3</v>
      </c>
      <c r="D2" s="76"/>
      <c r="E2" s="1"/>
      <c r="F2" s="1"/>
      <c r="G2" s="5"/>
      <c r="H2" s="6"/>
      <c r="I2" s="1"/>
      <c r="J2" s="1"/>
      <c r="K2" s="1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s="9" customFormat="1" ht="15.75" customHeight="1">
      <c r="A3" s="1" t="s">
        <v>2</v>
      </c>
      <c r="B3" s="76" t="s">
        <v>4</v>
      </c>
      <c r="C3" s="76"/>
      <c r="D3" s="76"/>
      <c r="E3" s="76"/>
      <c r="F3" s="1"/>
      <c r="G3" s="5"/>
      <c r="H3" s="6"/>
      <c r="I3" s="1"/>
      <c r="J3" s="1"/>
      <c r="K3" s="1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s="9" customFormat="1" ht="15.75" customHeight="1" thickBot="1">
      <c r="A4" s="1"/>
      <c r="B4" s="1"/>
      <c r="C4" s="1"/>
      <c r="D4" s="1"/>
      <c r="E4" s="1"/>
      <c r="F4" s="1"/>
      <c r="G4" s="5"/>
      <c r="H4" s="6"/>
      <c r="I4" s="1"/>
      <c r="J4" s="1"/>
      <c r="K4" s="1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s="13" customFormat="1" ht="23.25" customHeight="1" thickBot="1">
      <c r="A5" s="10" t="s">
        <v>5</v>
      </c>
      <c r="B5" s="11" t="s">
        <v>41</v>
      </c>
      <c r="C5" s="11" t="s">
        <v>42</v>
      </c>
      <c r="D5" s="11" t="s">
        <v>43</v>
      </c>
      <c r="E5" s="12" t="s">
        <v>44</v>
      </c>
      <c r="F5" s="12" t="s">
        <v>6</v>
      </c>
      <c r="G5" s="12" t="s">
        <v>7</v>
      </c>
      <c r="H5" s="6"/>
      <c r="I5" s="1"/>
      <c r="J5" s="1"/>
      <c r="K5" s="1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s="20" customFormat="1" ht="15" customHeight="1">
      <c r="A6" s="14" t="s">
        <v>8</v>
      </c>
      <c r="B6" s="15"/>
      <c r="C6" s="16"/>
      <c r="D6" s="16"/>
      <c r="E6" s="17"/>
      <c r="F6" s="17"/>
      <c r="G6" s="18"/>
      <c r="H6" s="19"/>
      <c r="I6" s="1"/>
      <c r="J6" s="1"/>
      <c r="K6" s="1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s="24" customFormat="1" ht="15" customHeight="1">
      <c r="A7" s="8" t="s">
        <v>1</v>
      </c>
      <c r="B7" s="21"/>
      <c r="C7" s="22"/>
      <c r="D7" s="23"/>
      <c r="E7" s="23"/>
      <c r="F7" s="23"/>
      <c r="G7" s="5"/>
      <c r="H7" s="6"/>
      <c r="I7" s="1"/>
      <c r="J7" s="1"/>
      <c r="K7" s="1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7" s="27" customFormat="1" ht="15" customHeight="1">
      <c r="A8" s="8" t="s">
        <v>9</v>
      </c>
      <c r="B8" s="21">
        <v>7761637</v>
      </c>
      <c r="C8" s="25">
        <v>8393782</v>
      </c>
      <c r="D8" s="25">
        <v>8393782</v>
      </c>
      <c r="E8" s="25">
        <f>7448000+1789782</f>
        <v>9237782</v>
      </c>
      <c r="F8" s="25">
        <f aca="true" t="shared" si="0" ref="F8:F15">+E8-C8</f>
        <v>844000</v>
      </c>
      <c r="G8" s="26" t="s">
        <v>10</v>
      </c>
    </row>
    <row r="9" spans="1:7" s="24" customFormat="1" ht="15" customHeight="1">
      <c r="A9" s="8" t="s">
        <v>11</v>
      </c>
      <c r="B9" s="21">
        <v>4245920.8</v>
      </c>
      <c r="C9" s="25">
        <v>4378861</v>
      </c>
      <c r="D9" s="25">
        <v>4378861</v>
      </c>
      <c r="E9" s="25">
        <f>511861+4593515</f>
        <v>5105376</v>
      </c>
      <c r="F9" s="25">
        <f t="shared" si="0"/>
        <v>726515</v>
      </c>
      <c r="G9" s="28" t="s">
        <v>12</v>
      </c>
    </row>
    <row r="10" spans="1:6" s="24" customFormat="1" ht="15" customHeight="1">
      <c r="A10" s="29" t="s">
        <v>13</v>
      </c>
      <c r="B10" s="21">
        <v>3363137</v>
      </c>
      <c r="C10" s="25">
        <v>3807231</v>
      </c>
      <c r="D10" s="25">
        <v>3807231</v>
      </c>
      <c r="E10" s="25">
        <v>3807231</v>
      </c>
      <c r="F10" s="25">
        <f t="shared" si="0"/>
        <v>0</v>
      </c>
    </row>
    <row r="11" spans="1:7" s="24" customFormat="1" ht="15" customHeight="1">
      <c r="A11" s="29" t="s">
        <v>14</v>
      </c>
      <c r="B11" s="21">
        <v>956831</v>
      </c>
      <c r="C11" s="25">
        <v>659606</v>
      </c>
      <c r="D11" s="25">
        <v>659606</v>
      </c>
      <c r="E11" s="25">
        <v>659606</v>
      </c>
      <c r="F11" s="25">
        <f t="shared" si="0"/>
        <v>0</v>
      </c>
      <c r="G11" s="26"/>
    </row>
    <row r="12" spans="1:10" s="24" customFormat="1" ht="15" customHeight="1">
      <c r="A12" s="29" t="s">
        <v>15</v>
      </c>
      <c r="B12" s="21">
        <v>278455</v>
      </c>
      <c r="C12" s="25">
        <f>214000+75000</f>
        <v>289000</v>
      </c>
      <c r="D12" s="25">
        <f>214000+75000</f>
        <v>289000</v>
      </c>
      <c r="E12" s="25">
        <f>212000+75000</f>
        <v>287000</v>
      </c>
      <c r="F12" s="25">
        <f t="shared" si="0"/>
        <v>-2000</v>
      </c>
      <c r="G12" s="26" t="s">
        <v>16</v>
      </c>
      <c r="J12" s="6"/>
    </row>
    <row r="13" spans="1:10" s="24" customFormat="1" ht="15" customHeight="1">
      <c r="A13" s="29" t="s">
        <v>17</v>
      </c>
      <c r="B13" s="21">
        <f>1146384+1448</f>
        <v>1147832</v>
      </c>
      <c r="C13" s="25">
        <v>1032255</v>
      </c>
      <c r="D13" s="25">
        <v>1032255</v>
      </c>
      <c r="E13" s="25">
        <v>1032255</v>
      </c>
      <c r="F13" s="25">
        <f t="shared" si="0"/>
        <v>0</v>
      </c>
      <c r="G13" s="26"/>
      <c r="J13" s="6"/>
    </row>
    <row r="14" spans="1:10" s="24" customFormat="1" ht="15" customHeight="1">
      <c r="A14" s="29" t="s">
        <v>18</v>
      </c>
      <c r="B14" s="21">
        <v>3919</v>
      </c>
      <c r="C14" s="25">
        <v>80000</v>
      </c>
      <c r="D14" s="25">
        <v>80000</v>
      </c>
      <c r="E14" s="25">
        <v>80000</v>
      </c>
      <c r="F14" s="25">
        <f t="shared" si="0"/>
        <v>0</v>
      </c>
      <c r="G14" s="26"/>
      <c r="J14" s="6"/>
    </row>
    <row r="15" spans="1:10" s="27" customFormat="1" ht="15" customHeight="1">
      <c r="A15" s="8" t="s">
        <v>19</v>
      </c>
      <c r="B15" s="21">
        <v>0</v>
      </c>
      <c r="C15" s="30"/>
      <c r="D15" s="31">
        <f>25338870-4</f>
        <v>25338866</v>
      </c>
      <c r="E15" s="25">
        <f>+D15-171805</f>
        <v>25167061</v>
      </c>
      <c r="F15" s="25">
        <f t="shared" si="0"/>
        <v>25167061</v>
      </c>
      <c r="G15" s="28" t="s">
        <v>20</v>
      </c>
      <c r="J15" s="32"/>
    </row>
    <row r="16" spans="1:10" s="20" customFormat="1" ht="15" customHeight="1">
      <c r="A16" s="33" t="s">
        <v>21</v>
      </c>
      <c r="B16" s="34">
        <f>SUM(B7:B15)</f>
        <v>17757731.8</v>
      </c>
      <c r="C16" s="34">
        <f>SUM(C8:C15)</f>
        <v>18640735</v>
      </c>
      <c r="D16" s="34">
        <f>SUM(D8:D15)</f>
        <v>43979601</v>
      </c>
      <c r="E16" s="34">
        <f>SUM(E8:E15)</f>
        <v>45376311</v>
      </c>
      <c r="F16" s="34">
        <f>SUM(F8:F15)</f>
        <v>26735576</v>
      </c>
      <c r="G16" s="34"/>
      <c r="J16" s="19"/>
    </row>
    <row r="17" spans="1:10" s="24" customFormat="1" ht="15" customHeight="1">
      <c r="A17" s="35" t="s">
        <v>0</v>
      </c>
      <c r="B17" s="21"/>
      <c r="C17" s="25"/>
      <c r="D17" s="25"/>
      <c r="E17" s="31"/>
      <c r="F17" s="31"/>
      <c r="G17" s="26"/>
      <c r="J17" s="6"/>
    </row>
    <row r="18" spans="1:10" s="24" customFormat="1" ht="15" customHeight="1">
      <c r="A18" s="36" t="s">
        <v>22</v>
      </c>
      <c r="B18" s="21">
        <v>-17757732</v>
      </c>
      <c r="C18" s="25">
        <f>-C16</f>
        <v>-18640735</v>
      </c>
      <c r="D18" s="25">
        <v>-18640735</v>
      </c>
      <c r="E18" s="25">
        <f>-E8-E9-E10-E11-E12-E13-E14</f>
        <v>-20209250</v>
      </c>
      <c r="F18" s="25">
        <f>+E18-C18</f>
        <v>-1568515</v>
      </c>
      <c r="G18" s="26" t="s">
        <v>23</v>
      </c>
      <c r="J18" s="6"/>
    </row>
    <row r="19" spans="1:10" s="24" customFormat="1" ht="15" customHeight="1">
      <c r="A19" s="29" t="s">
        <v>24</v>
      </c>
      <c r="B19" s="37"/>
      <c r="C19" s="25"/>
      <c r="D19" s="25">
        <f>-25338870+4</f>
        <v>-25338866</v>
      </c>
      <c r="E19" s="25">
        <f>+D19+171805</f>
        <v>-25167061</v>
      </c>
      <c r="F19" s="25">
        <f>+E19-C19</f>
        <v>-25167061</v>
      </c>
      <c r="G19" s="26" t="s">
        <v>25</v>
      </c>
      <c r="J19" s="6"/>
    </row>
    <row r="20" spans="1:10" s="20" customFormat="1" ht="15" customHeight="1">
      <c r="A20" s="14" t="s">
        <v>26</v>
      </c>
      <c r="B20" s="15">
        <f>SUM(B18:B19)</f>
        <v>-17757732</v>
      </c>
      <c r="C20" s="15">
        <f>SUM(C18:C19)</f>
        <v>-18640735</v>
      </c>
      <c r="D20" s="15">
        <f>SUM(D18:D19)</f>
        <v>-43979601</v>
      </c>
      <c r="E20" s="15">
        <f>SUM(E18:E19)</f>
        <v>-45376311</v>
      </c>
      <c r="F20" s="15">
        <f>SUM(F18:F19)</f>
        <v>-26735576</v>
      </c>
      <c r="G20" s="26" t="s">
        <v>27</v>
      </c>
      <c r="J20" s="19"/>
    </row>
    <row r="21" spans="1:10" s="24" customFormat="1" ht="15" customHeight="1">
      <c r="A21" s="38" t="s">
        <v>28</v>
      </c>
      <c r="B21" s="39"/>
      <c r="C21" s="40"/>
      <c r="D21" s="40"/>
      <c r="E21" s="40"/>
      <c r="F21" s="40"/>
      <c r="G21" s="40"/>
      <c r="J21" s="6"/>
    </row>
    <row r="22" spans="1:10" s="24" customFormat="1" ht="15" customHeight="1" hidden="1">
      <c r="A22" s="35"/>
      <c r="B22" s="21"/>
      <c r="C22" s="25"/>
      <c r="D22" s="25"/>
      <c r="E22" s="25"/>
      <c r="F22" s="5"/>
      <c r="G22" s="26"/>
      <c r="J22" s="6"/>
    </row>
    <row r="23" spans="1:10" s="24" customFormat="1" ht="15" customHeight="1">
      <c r="A23" s="41" t="s">
        <v>29</v>
      </c>
      <c r="B23" s="42"/>
      <c r="C23" s="21"/>
      <c r="D23" s="21"/>
      <c r="E23" s="21"/>
      <c r="F23" s="21"/>
      <c r="G23" s="26"/>
      <c r="J23" s="6"/>
    </row>
    <row r="24" spans="1:10" s="24" customFormat="1" ht="15" customHeight="1">
      <c r="A24" s="41" t="s">
        <v>30</v>
      </c>
      <c r="B24" s="25">
        <f>-25338870+171805</f>
        <v>-25167065</v>
      </c>
      <c r="C24" s="21"/>
      <c r="D24" s="21"/>
      <c r="E24" s="21">
        <v>0</v>
      </c>
      <c r="F24" s="21"/>
      <c r="G24" s="26"/>
      <c r="J24" s="6"/>
    </row>
    <row r="25" spans="1:156" s="45" customFormat="1" ht="15" customHeight="1" hidden="1">
      <c r="A25" s="42"/>
      <c r="B25" s="42">
        <v>0</v>
      </c>
      <c r="C25" s="42"/>
      <c r="D25" s="42"/>
      <c r="E25" s="42"/>
      <c r="F25" s="42"/>
      <c r="G25" s="43"/>
      <c r="H25" s="43"/>
      <c r="I25" s="43"/>
      <c r="J25" s="43"/>
      <c r="K25" s="43"/>
      <c r="L25" s="4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</row>
    <row r="26" spans="1:10" s="24" customFormat="1" ht="15" customHeight="1">
      <c r="A26" s="35" t="s">
        <v>31</v>
      </c>
      <c r="B26" s="42">
        <f>SUM(B24:B25)</f>
        <v>-25167065</v>
      </c>
      <c r="C26" s="21"/>
      <c r="D26" s="21"/>
      <c r="E26" s="21">
        <v>0</v>
      </c>
      <c r="F26" s="21"/>
      <c r="G26" s="26"/>
      <c r="J26" s="6"/>
    </row>
    <row r="27" spans="1:100" s="47" customFormat="1" ht="15" customHeight="1">
      <c r="A27" s="33" t="s">
        <v>32</v>
      </c>
      <c r="B27" s="46">
        <f>+B16+B20+B26</f>
        <v>-25167065.2</v>
      </c>
      <c r="C27" s="46">
        <f>+C16+C18+C25</f>
        <v>0</v>
      </c>
      <c r="D27" s="46">
        <f>+D16+D18+D25+D19</f>
        <v>0</v>
      </c>
      <c r="E27" s="46">
        <f>+E16+E20+E26</f>
        <v>0</v>
      </c>
      <c r="F27" s="46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</row>
    <row r="28" spans="1:10" s="24" customFormat="1" ht="15" customHeight="1">
      <c r="A28" s="41" t="s">
        <v>33</v>
      </c>
      <c r="B28" s="21">
        <v>0</v>
      </c>
      <c r="C28" s="25">
        <v>0</v>
      </c>
      <c r="D28" s="25">
        <v>0</v>
      </c>
      <c r="E28" s="25">
        <v>0</v>
      </c>
      <c r="F28" s="25"/>
      <c r="G28" s="26"/>
      <c r="J28" s="6"/>
    </row>
    <row r="29" spans="1:10" s="24" customFormat="1" ht="15" customHeight="1">
      <c r="A29" s="8" t="s">
        <v>34</v>
      </c>
      <c r="B29" s="25">
        <f>25338870-171805</f>
        <v>25167065</v>
      </c>
      <c r="C29" s="25"/>
      <c r="D29" s="25"/>
      <c r="E29" s="25"/>
      <c r="F29" s="25"/>
      <c r="G29" s="26"/>
      <c r="J29" s="6"/>
    </row>
    <row r="30" spans="1:10" s="24" customFormat="1" ht="15" customHeight="1" hidden="1">
      <c r="A30" s="48" t="s">
        <v>35</v>
      </c>
      <c r="B30" s="21"/>
      <c r="C30" s="25"/>
      <c r="D30" s="21"/>
      <c r="E30" s="25"/>
      <c r="F30" s="25"/>
      <c r="G30" s="26"/>
      <c r="J30" s="6"/>
    </row>
    <row r="31" spans="1:7" s="20" customFormat="1" ht="15" customHeight="1">
      <c r="A31" s="41" t="s">
        <v>36</v>
      </c>
      <c r="B31" s="49">
        <f>SUM(B29:B30)</f>
        <v>25167065</v>
      </c>
      <c r="C31" s="50">
        <f>SUM(C28:C30)</f>
        <v>0</v>
      </c>
      <c r="D31" s="49">
        <f>SUM(D29:D30)</f>
        <v>0</v>
      </c>
      <c r="E31" s="50"/>
      <c r="F31" s="25"/>
      <c r="G31" s="51"/>
    </row>
    <row r="32" spans="1:7" s="20" customFormat="1" ht="15" customHeight="1">
      <c r="A32" s="33" t="s">
        <v>45</v>
      </c>
      <c r="B32" s="34">
        <f>+B27+B31</f>
        <v>-0.19999999925494194</v>
      </c>
      <c r="C32" s="50">
        <f>+C16+C20+C25</f>
        <v>0</v>
      </c>
      <c r="D32" s="49">
        <f>+D31+D27</f>
        <v>0</v>
      </c>
      <c r="E32" s="50">
        <f>+E16+E20+E25</f>
        <v>0</v>
      </c>
      <c r="F32" s="25"/>
      <c r="G32" s="51"/>
    </row>
    <row r="33" spans="1:7" s="20" customFormat="1" ht="15" customHeight="1" hidden="1">
      <c r="A33" s="52"/>
      <c r="B33" s="34"/>
      <c r="C33" s="53"/>
      <c r="D33" s="53"/>
      <c r="E33" s="53"/>
      <c r="F33" s="18"/>
      <c r="G33" s="51"/>
    </row>
    <row r="34" spans="1:7" s="24" customFormat="1" ht="15" customHeight="1" thickBot="1">
      <c r="A34" s="54" t="s">
        <v>37</v>
      </c>
      <c r="B34" s="55"/>
      <c r="C34" s="56" t="s">
        <v>2</v>
      </c>
      <c r="D34" s="56"/>
      <c r="E34" s="56"/>
      <c r="F34" s="56"/>
      <c r="G34" s="56"/>
    </row>
    <row r="35" spans="1:6" s="24" customFormat="1" ht="15" customHeight="1">
      <c r="A35" s="57" t="s">
        <v>38</v>
      </c>
      <c r="B35" s="58"/>
      <c r="C35" s="59"/>
      <c r="D35" s="58"/>
      <c r="E35" s="58"/>
      <c r="F35" s="58"/>
    </row>
    <row r="36" spans="2:6" s="24" customFormat="1" ht="15" customHeight="1" hidden="1">
      <c r="B36" s="60"/>
      <c r="C36" s="61"/>
      <c r="D36" s="6"/>
      <c r="E36" s="58"/>
      <c r="F36" s="6"/>
    </row>
    <row r="37" spans="1:6" s="24" customFormat="1" ht="15" customHeight="1">
      <c r="A37" s="62" t="s">
        <v>46</v>
      </c>
      <c r="B37" s="63" t="s">
        <v>47</v>
      </c>
      <c r="C37" s="64"/>
      <c r="D37" s="6"/>
      <c r="E37" s="58"/>
      <c r="F37" s="6"/>
    </row>
    <row r="38" spans="1:6" s="24" customFormat="1" ht="15" customHeight="1">
      <c r="A38" s="63" t="s">
        <v>48</v>
      </c>
      <c r="B38" s="64"/>
      <c r="C38" s="64"/>
      <c r="D38" s="6"/>
      <c r="E38" s="58"/>
      <c r="F38" s="58"/>
    </row>
    <row r="39" spans="1:6" s="24" customFormat="1" ht="15" customHeight="1">
      <c r="A39" s="63" t="s">
        <v>49</v>
      </c>
      <c r="B39" s="64"/>
      <c r="C39" s="65"/>
      <c r="D39" s="66"/>
      <c r="E39" s="66"/>
      <c r="F39" s="6"/>
    </row>
    <row r="40" spans="1:6" s="24" customFormat="1" ht="15.75" customHeight="1">
      <c r="A40" s="63" t="s">
        <v>50</v>
      </c>
      <c r="B40" s="64"/>
      <c r="C40" s="65"/>
      <c r="D40" s="66"/>
      <c r="E40" s="66"/>
      <c r="F40" s="6"/>
    </row>
    <row r="41" spans="1:6" s="24" customFormat="1" ht="15.75" customHeight="1">
      <c r="A41" s="77" t="s">
        <v>39</v>
      </c>
      <c r="B41" s="77"/>
      <c r="C41" s="77"/>
      <c r="D41" s="77"/>
      <c r="E41" s="77"/>
      <c r="F41" s="6"/>
    </row>
    <row r="42" spans="1:6" s="24" customFormat="1" ht="23.25" customHeight="1">
      <c r="A42" s="75" t="s">
        <v>40</v>
      </c>
      <c r="B42" s="75"/>
      <c r="C42" s="75"/>
      <c r="D42" s="75"/>
      <c r="E42" s="75"/>
      <c r="F42" s="6"/>
    </row>
    <row r="43" spans="1:6" s="24" customFormat="1" ht="20.25" customHeight="1">
      <c r="A43" s="67"/>
      <c r="B43" s="68"/>
      <c r="C43" s="64"/>
      <c r="D43" s="66"/>
      <c r="E43" s="66"/>
      <c r="F43" s="6"/>
    </row>
    <row r="44" spans="1:6" s="24" customFormat="1" ht="15" customHeight="1">
      <c r="A44" s="67"/>
      <c r="B44" s="66"/>
      <c r="C44" s="69"/>
      <c r="D44" s="66"/>
      <c r="E44" s="66"/>
      <c r="F44" s="6"/>
    </row>
    <row r="45" spans="1:6" s="24" customFormat="1" ht="15" customHeight="1">
      <c r="A45" s="70"/>
      <c r="B45" s="66"/>
      <c r="C45" s="69"/>
      <c r="D45" s="66"/>
      <c r="E45" s="66"/>
      <c r="F45" s="6"/>
    </row>
    <row r="46" spans="1:6" s="24" customFormat="1" ht="15" customHeight="1">
      <c r="A46" s="70"/>
      <c r="B46" s="66"/>
      <c r="C46" s="69"/>
      <c r="D46" s="66"/>
      <c r="E46" s="66"/>
      <c r="F46" s="6"/>
    </row>
  </sheetData>
  <mergeCells count="5">
    <mergeCell ref="A42:E42"/>
    <mergeCell ref="B1:E1"/>
    <mergeCell ref="C2:D2"/>
    <mergeCell ref="B3:E3"/>
    <mergeCell ref="A41:E4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2003-07-18T21:35:37Z</cp:lastPrinted>
  <dcterms:created xsi:type="dcterms:W3CDTF">1999-01-20T18:58:42Z</dcterms:created>
  <dcterms:modified xsi:type="dcterms:W3CDTF">2003-08-18T16:54:05Z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122562936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-93808355</vt:i4>
  </property>
  <property fmtid="{D5CDD505-2E9C-101B-9397-08002B2CF9AE}" pid="7" name="_ReviewingToolsShownOnce">
    <vt:lpwstr/>
  </property>
</Properties>
</file>