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7425" activeTab="0"/>
  </bookViews>
  <sheets>
    <sheet name="FinPlan" sheetId="1" r:id="rId1"/>
  </sheets>
  <externalReferences>
    <externalReference r:id="rId4"/>
    <externalReference r:id="rId5"/>
    <externalReference r:id="rId6"/>
  </externalReferences>
  <definedNames>
    <definedName name="_xlnm.Print_Area" localSheetId="0">'FinPlan'!$A$1:$F$40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F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F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<sst xmlns="http://schemas.openxmlformats.org/spreadsheetml/2006/main" count="25" uniqueCount="25">
  <si>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Financial Plan </t>
  </si>
  <si>
    <t>For CIP Reconciliation</t>
  </si>
  <si>
    <t>Fund Number:</t>
  </si>
  <si>
    <t xml:space="preserve">338X </t>
  </si>
  <si>
    <t>Fund Name:</t>
  </si>
  <si>
    <t>Airport Construction</t>
  </si>
  <si>
    <t>Airport EMF Subfund</t>
  </si>
  <si>
    <t>Airprot Constr 2001 Bond Fund</t>
  </si>
  <si>
    <t>Airport Noise Containment Fund</t>
  </si>
  <si>
    <t>Funds Total</t>
  </si>
  <si>
    <t>2003 Beginning Fund Balance</t>
  </si>
  <si>
    <t>2003 Revenues (14th Month)</t>
  </si>
  <si>
    <t>2003 Equity adjustments</t>
  </si>
  <si>
    <t xml:space="preserve"> </t>
  </si>
  <si>
    <t>2003 Expenditures (14th Month)</t>
  </si>
  <si>
    <t>2003 Ending Fund Balance</t>
  </si>
  <si>
    <t>2004 Beginning Fund Balance</t>
  </si>
  <si>
    <t>Revenues due from prior year (Carryover)*</t>
  </si>
  <si>
    <t>Expenditures due from prior year (Carryover)</t>
  </si>
  <si>
    <t>2004 Adopted Revenue less Fund Balance usage **</t>
  </si>
  <si>
    <t>2004 Adopted Expenditures</t>
  </si>
  <si>
    <t>2004 Ending Fund Balance</t>
  </si>
  <si>
    <t>Footnotes/Comments:</t>
  </si>
  <si>
    <t>*Includes $856 revenue due from Noise containment Fund for expenditure that occurred in 2003 on pjt NS001A but was not reimbursed in 2003.</t>
  </si>
  <si>
    <t>** Removes 670,500 from canceled project 001373 &amp; adds 90,000 to new project 001414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</si>
</sst>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_);[Red]\(0.00\)"/>
    <numFmt numFmtId="172" formatCode="mmmm\ d\,\ yyyy"/>
    <numFmt numFmtId="173" formatCode="0_);[Red]\(0\)"/>
    <numFmt numFmtId="174" formatCode="&quot;$&quot;#,##0.00;\(&quot;$&quot;#,##0.00\)"/>
    <numFmt numFmtId="175" formatCode="#,##0.0_);[Red]\(#,##0.0\)"/>
    <numFmt numFmtId="176" formatCode="#,###;\(#,###\);0"/>
    <numFmt numFmtId="177" formatCode="_(* #,##0.0_);_(* \(#,##0.0\);_(* &quot;-&quot;?_);_(@_)"/>
  </numFmts>
  <fonts count="9"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168" fontId="6" fillId="0" borderId="0" xfId="15" applyNumberFormat="1" applyFont="1" applyAlignment="1">
      <alignment horizontal="centerContinuous"/>
    </xf>
    <xf numFmtId="0" fontId="3" fillId="0" borderId="0" xfId="2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/>
      <protection/>
    </xf>
    <xf numFmtId="168" fontId="6" fillId="0" borderId="0" xfId="15" applyNumberFormat="1" applyFont="1" applyAlignment="1">
      <alignment horizontal="left"/>
    </xf>
    <xf numFmtId="0" fontId="6" fillId="0" borderId="0" xfId="21" applyFont="1">
      <alignment/>
      <protection/>
    </xf>
    <xf numFmtId="168" fontId="6" fillId="0" borderId="0" xfId="15" applyNumberFormat="1" applyFont="1" applyAlignment="1">
      <alignment/>
    </xf>
    <xf numFmtId="0" fontId="6" fillId="0" borderId="0" xfId="21" applyFont="1" applyBorder="1" applyAlignment="1">
      <alignment wrapText="1"/>
      <protection/>
    </xf>
    <xf numFmtId="168" fontId="6" fillId="0" borderId="0" xfId="15" applyNumberFormat="1" applyFont="1" applyAlignment="1">
      <alignment wrapText="1"/>
    </xf>
    <xf numFmtId="0" fontId="3" fillId="0" borderId="1" xfId="21" applyFont="1" applyBorder="1">
      <alignment/>
      <protection/>
    </xf>
    <xf numFmtId="38" fontId="3" fillId="0" borderId="2" xfId="21" applyNumberFormat="1" applyBorder="1">
      <alignment/>
      <protection/>
    </xf>
    <xf numFmtId="38" fontId="6" fillId="0" borderId="2" xfId="15" applyNumberFormat="1" applyFont="1" applyBorder="1" applyAlignment="1">
      <alignment/>
    </xf>
    <xf numFmtId="38" fontId="6" fillId="0" borderId="3" xfId="15" applyNumberFormat="1" applyFont="1" applyBorder="1" applyAlignment="1">
      <alignment/>
    </xf>
    <xf numFmtId="38" fontId="3" fillId="0" borderId="0" xfId="21" applyNumberFormat="1">
      <alignment/>
      <protection/>
    </xf>
    <xf numFmtId="38" fontId="6" fillId="0" borderId="0" xfId="15" applyNumberFormat="1" applyFont="1" applyAlignment="1">
      <alignment/>
    </xf>
    <xf numFmtId="0" fontId="3" fillId="0" borderId="0" xfId="21" applyFont="1">
      <alignment/>
      <protection/>
    </xf>
    <xf numFmtId="38" fontId="3" fillId="0" borderId="0" xfId="15" applyNumberFormat="1" applyAlignment="1">
      <alignment/>
    </xf>
    <xf numFmtId="0" fontId="3" fillId="0" borderId="0" xfId="21" applyFont="1" applyBorder="1">
      <alignment/>
      <protection/>
    </xf>
    <xf numFmtId="38" fontId="3" fillId="0" borderId="4" xfId="21" applyNumberFormat="1" applyBorder="1">
      <alignment/>
      <protection/>
    </xf>
    <xf numFmtId="38" fontId="6" fillId="0" borderId="4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0" fontId="3" fillId="0" borderId="6" xfId="21" applyFont="1" applyBorder="1">
      <alignment/>
      <protection/>
    </xf>
    <xf numFmtId="38" fontId="3" fillId="0" borderId="7" xfId="21" applyNumberFormat="1" applyBorder="1">
      <alignment/>
      <protection/>
    </xf>
    <xf numFmtId="38" fontId="6" fillId="0" borderId="7" xfId="21" applyNumberFormat="1" applyFont="1" applyBorder="1">
      <alignment/>
      <protection/>
    </xf>
    <xf numFmtId="0" fontId="3" fillId="0" borderId="0" xfId="21" applyFont="1" applyBorder="1" applyAlignment="1">
      <alignment wrapText="1"/>
      <protection/>
    </xf>
    <xf numFmtId="0" fontId="3" fillId="0" borderId="8" xfId="21" applyFont="1" applyBorder="1">
      <alignment/>
      <protection/>
    </xf>
    <xf numFmtId="38" fontId="3" fillId="0" borderId="9" xfId="21" applyNumberFormat="1" applyBorder="1">
      <alignment/>
      <protection/>
    </xf>
    <xf numFmtId="38" fontId="6" fillId="0" borderId="10" xfId="17" applyNumberFormat="1" applyFont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wrapText="1"/>
      <protection/>
    </xf>
    <xf numFmtId="0" fontId="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PORT\2005\2005%20Proposed\Draft%20CIP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2003%20CIP%20balance%20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2004%20Exp%20%20Rev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380"/>
      <sheetName val="3380R"/>
      <sheetName val="3382R"/>
      <sheetName val="3383R"/>
      <sheetName val="3384R"/>
    </sheetNames>
    <sheetDataSet>
      <sheetData sheetId="1">
        <row r="56">
          <cell r="M56">
            <v>17501902</v>
          </cell>
        </row>
      </sheetData>
      <sheetData sheetId="2">
        <row r="69">
          <cell r="P69">
            <v>5105217.199999999</v>
          </cell>
          <cell r="Q69">
            <v>3540000</v>
          </cell>
          <cell r="R69">
            <v>999144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equity adjustment detail"/>
    </sheetNames>
    <sheetDataSet>
      <sheetData sheetId="0">
        <row r="44">
          <cell r="C44">
            <v>3421342.15</v>
          </cell>
          <cell r="D44">
            <v>-5811678.33</v>
          </cell>
          <cell r="E44">
            <v>10529620.57</v>
          </cell>
          <cell r="G44">
            <v>3484.94</v>
          </cell>
        </row>
        <row r="45">
          <cell r="C45">
            <v>3410.97</v>
          </cell>
          <cell r="E45">
            <v>73.97</v>
          </cell>
          <cell r="G45">
            <v>-3484.94</v>
          </cell>
        </row>
        <row r="46">
          <cell r="C46">
            <v>9033656</v>
          </cell>
          <cell r="E46">
            <v>-9032490.07</v>
          </cell>
        </row>
        <row r="47">
          <cell r="C47">
            <v>3670914.05</v>
          </cell>
          <cell r="E47">
            <v>100851.05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 Adopted Expenditures"/>
      <sheetName val="2004 Revenues LESS fund Balance"/>
    </sheetNames>
    <sheetDataSet>
      <sheetData sheetId="0">
        <row r="13">
          <cell r="C13">
            <v>375628</v>
          </cell>
        </row>
      </sheetData>
      <sheetData sheetId="1">
        <row r="61">
          <cell r="H61">
            <v>-580500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38"/>
  <sheetViews>
    <sheetView showGridLines="0" tabSelected="1" workbookViewId="0" topLeftCell="A3">
      <pane ySplit="6" topLeftCell="BM25" activePane="bottomLeft" state="frozen"/>
      <selection pane="topLeft" activeCell="A3" sqref="A3"/>
      <selection pane="bottomLeft" activeCell="A6" sqref="A6"/>
    </sheetView>
  </sheetViews>
  <sheetFormatPr defaultColWidth="9.140625" defaultRowHeight="12.75"/>
  <cols>
    <col min="1" max="1" width="37.421875" style="4" customWidth="1"/>
    <col min="2" max="2" width="13.28125" style="4" customWidth="1"/>
    <col min="3" max="3" width="10.421875" style="4" customWidth="1"/>
    <col min="4" max="4" width="12.8515625" style="4" bestFit="1" customWidth="1"/>
    <col min="5" max="5" width="12.8515625" style="4" customWidth="1"/>
    <col min="6" max="6" width="12.140625" style="9" bestFit="1" customWidth="1"/>
    <col min="7" max="7" width="3.7109375" style="4" customWidth="1"/>
    <col min="8" max="16384" width="9.140625" style="4" customWidth="1"/>
  </cols>
  <sheetData>
    <row r="1" ht="12.75"/>
    <row r="2" spans="1:7" ht="20.25">
      <c r="A2" s="1" t="s">
        <v>0</v>
      </c>
      <c r="B2" s="2"/>
      <c r="C2" s="2"/>
      <c r="D2" s="2"/>
      <c r="E2" s="2"/>
      <c r="F2" s="3"/>
      <c r="G2" s="2"/>
    </row>
    <row r="3" spans="1:7" ht="20.25">
      <c r="A3" s="1" t="s">
        <v>1</v>
      </c>
      <c r="B3" s="2"/>
      <c r="C3" s="2"/>
      <c r="D3" s="2"/>
      <c r="E3" s="2"/>
      <c r="F3" s="3"/>
      <c r="G3" s="2"/>
    </row>
    <row r="4" ht="12.75"/>
    <row r="5" ht="12.75"/>
    <row r="6" spans="1:6" ht="12.75">
      <c r="A6" s="5" t="s">
        <v>2</v>
      </c>
      <c r="B6" s="6">
        <v>3380</v>
      </c>
      <c r="C6" s="6">
        <v>3382</v>
      </c>
      <c r="D6" s="6">
        <v>3383</v>
      </c>
      <c r="E6" s="6">
        <v>3384</v>
      </c>
      <c r="F6" s="7" t="s">
        <v>3</v>
      </c>
    </row>
    <row r="7" spans="2:5" ht="12.75">
      <c r="B7" s="8"/>
      <c r="C7" s="8"/>
      <c r="D7" s="8"/>
      <c r="E7" s="8"/>
    </row>
    <row r="8" spans="1:6" ht="51">
      <c r="A8" s="5" t="s">
        <v>4</v>
      </c>
      <c r="B8" s="10" t="s">
        <v>5</v>
      </c>
      <c r="C8" s="10" t="s">
        <v>6</v>
      </c>
      <c r="D8" s="10" t="s">
        <v>7</v>
      </c>
      <c r="E8" s="11" t="s">
        <v>8</v>
      </c>
      <c r="F8" s="11" t="s">
        <v>9</v>
      </c>
    </row>
    <row r="9" ht="12.75"/>
    <row r="10" spans="1:6" ht="21" customHeight="1">
      <c r="A10" s="12" t="s">
        <v>10</v>
      </c>
      <c r="B10" s="13">
        <f>'[2]Balance Sheet'!$C$44</f>
        <v>3421342.15</v>
      </c>
      <c r="C10" s="13">
        <f>'[2]Balance Sheet'!$C$45</f>
        <v>3410.97</v>
      </c>
      <c r="D10" s="13">
        <f>'[2]Balance Sheet'!$C$46</f>
        <v>9033656</v>
      </c>
      <c r="E10" s="14">
        <f>'[2]Balance Sheet'!$C$47</f>
        <v>3670914.05</v>
      </c>
      <c r="F10" s="15">
        <f>SUM(B10:E10)</f>
        <v>16129323.170000002</v>
      </c>
    </row>
    <row r="11" spans="2:6" ht="12.75">
      <c r="B11" s="16"/>
      <c r="C11" s="16"/>
      <c r="D11" s="16"/>
      <c r="E11" s="16"/>
      <c r="F11" s="17"/>
    </row>
    <row r="12" spans="1:6" ht="12.75">
      <c r="A12" s="18" t="s">
        <v>11</v>
      </c>
      <c r="B12" s="16">
        <f>'[2]Balance Sheet'!$E$44</f>
        <v>10529620.57</v>
      </c>
      <c r="C12" s="16">
        <f>'[2]Balance Sheet'!$E$45</f>
        <v>73.97</v>
      </c>
      <c r="D12" s="16">
        <f>'[2]Balance Sheet'!$E$46</f>
        <v>-9032490.07</v>
      </c>
      <c r="E12" s="19">
        <f>'[2]Balance Sheet'!$E$47</f>
        <v>100851.05</v>
      </c>
      <c r="F12" s="17">
        <f>SUM(B12:E12)</f>
        <v>1598055.5200000007</v>
      </c>
    </row>
    <row r="13" spans="2:6" ht="12.75">
      <c r="B13" s="16"/>
      <c r="C13" s="16"/>
      <c r="D13" s="16"/>
      <c r="E13" s="16"/>
      <c r="F13" s="17"/>
    </row>
    <row r="14" spans="1:6" ht="12.75">
      <c r="A14" s="18" t="s">
        <v>12</v>
      </c>
      <c r="B14" s="16">
        <f>'[2]Balance Sheet'!$G$44+5165246</f>
        <v>5168730.94</v>
      </c>
      <c r="C14" s="16">
        <f>'[2]Balance Sheet'!$G$45</f>
        <v>-3484.94</v>
      </c>
      <c r="D14" s="16"/>
      <c r="E14" s="16"/>
      <c r="F14" s="17">
        <f>SUM(B14:E14)</f>
        <v>5165246</v>
      </c>
    </row>
    <row r="15" spans="1:6" ht="12.75">
      <c r="A15" s="18" t="s">
        <v>13</v>
      </c>
      <c r="B15" s="16"/>
      <c r="C15" s="16"/>
      <c r="D15" s="16"/>
      <c r="E15" s="16"/>
      <c r="F15" s="17"/>
    </row>
    <row r="16" spans="1:6" ht="12.75">
      <c r="A16" s="20" t="s">
        <v>14</v>
      </c>
      <c r="B16" s="21">
        <f>'[2]Balance Sheet'!$D$44</f>
        <v>-5811678.33</v>
      </c>
      <c r="C16" s="21"/>
      <c r="D16" s="21"/>
      <c r="E16" s="21"/>
      <c r="F16" s="22">
        <f>SUM(B16:E16)</f>
        <v>-5811678.33</v>
      </c>
    </row>
    <row r="17" spans="2:6" ht="12.75">
      <c r="B17" s="16"/>
      <c r="C17" s="16"/>
      <c r="D17" s="16"/>
      <c r="E17" s="16"/>
      <c r="F17" s="17"/>
    </row>
    <row r="18" spans="1:6" ht="13.5" thickBot="1">
      <c r="A18" s="18" t="s">
        <v>15</v>
      </c>
      <c r="B18" s="23">
        <f>SUM(B10:B17)</f>
        <v>13308015.33</v>
      </c>
      <c r="C18" s="23">
        <f>SUM(C10:C17)</f>
        <v>0</v>
      </c>
      <c r="D18" s="23">
        <f>SUM(D10:D17)</f>
        <v>1165.929999999702</v>
      </c>
      <c r="E18" s="23">
        <f>SUM(E10:E17)</f>
        <v>3771765.0999999996</v>
      </c>
      <c r="F18" s="24">
        <f>SUM(F10:F17)</f>
        <v>17080946.36</v>
      </c>
    </row>
    <row r="19" spans="2:6" ht="13.5" thickTop="1">
      <c r="B19" s="16"/>
      <c r="C19" s="16"/>
      <c r="D19" s="16"/>
      <c r="E19" s="16"/>
      <c r="F19" s="17"/>
    </row>
    <row r="20" spans="2:6" ht="12.75">
      <c r="B20" s="16"/>
      <c r="C20" s="16"/>
      <c r="D20" s="16"/>
      <c r="E20" s="16"/>
      <c r="F20" s="17"/>
    </row>
    <row r="21" spans="2:6" ht="23.25" customHeight="1" thickBot="1">
      <c r="B21" s="16"/>
      <c r="C21" s="16"/>
      <c r="D21" s="16"/>
      <c r="E21" s="16"/>
      <c r="F21" s="17"/>
    </row>
    <row r="22" spans="1:6" ht="19.5" customHeight="1" thickBot="1">
      <c r="A22" s="25" t="s">
        <v>16</v>
      </c>
      <c r="B22" s="26">
        <f>B18</f>
        <v>13308015.33</v>
      </c>
      <c r="C22" s="26">
        <f>C18</f>
        <v>0</v>
      </c>
      <c r="D22" s="26">
        <f>D18</f>
        <v>1165.929999999702</v>
      </c>
      <c r="E22" s="26">
        <f>E18</f>
        <v>3771765.0999999996</v>
      </c>
      <c r="F22" s="27">
        <f>F18</f>
        <v>17080946.36</v>
      </c>
    </row>
    <row r="23" spans="2:6" ht="12.75">
      <c r="B23" s="16"/>
      <c r="C23" s="16"/>
      <c r="D23" s="16"/>
      <c r="E23" s="16"/>
      <c r="F23" s="17"/>
    </row>
    <row r="24" spans="1:6" ht="12.75">
      <c r="A24" s="18" t="s">
        <v>17</v>
      </c>
      <c r="B24" s="16">
        <f>'[1]3380R'!P69+'[1]3380R'!Q69+'[1]3380R'!R69+856</f>
        <v>9645217.2</v>
      </c>
      <c r="C24" s="16"/>
      <c r="D24" s="16"/>
      <c r="E24" s="16">
        <v>-1000000</v>
      </c>
      <c r="F24" s="17">
        <f>SUM(B24:E24)</f>
        <v>8645217.2</v>
      </c>
    </row>
    <row r="25" spans="1:6" ht="12.75">
      <c r="A25" s="18"/>
      <c r="B25" s="16"/>
      <c r="C25" s="16"/>
      <c r="D25" s="16"/>
      <c r="E25" s="16"/>
      <c r="F25" s="17"/>
    </row>
    <row r="26" spans="1:6" ht="12.75">
      <c r="A26" s="18" t="s">
        <v>18</v>
      </c>
      <c r="B26" s="16">
        <f>-'[1]3380'!M56</f>
        <v>-17501902</v>
      </c>
      <c r="C26" s="16"/>
      <c r="D26" s="16"/>
      <c r="E26" s="16"/>
      <c r="F26" s="17">
        <f>SUM(B26:E26)</f>
        <v>-17501902</v>
      </c>
    </row>
    <row r="27" spans="2:6" ht="12.75">
      <c r="B27" s="16"/>
      <c r="C27" s="16"/>
      <c r="D27" s="16"/>
      <c r="E27" s="16"/>
      <c r="F27" s="17"/>
    </row>
    <row r="28" spans="1:6" ht="25.5">
      <c r="A28" s="28" t="s">
        <v>19</v>
      </c>
      <c r="B28" s="16">
        <f>'[3]2004 Revenues LESS fund Balance'!$H$61</f>
        <v>-580500</v>
      </c>
      <c r="C28" s="16"/>
      <c r="D28" s="16"/>
      <c r="E28" s="16"/>
      <c r="F28" s="17">
        <f>SUM(B28:E28)</f>
        <v>-580500</v>
      </c>
    </row>
    <row r="29" spans="2:6" ht="12.75">
      <c r="B29" s="16"/>
      <c r="C29" s="16"/>
      <c r="D29" s="16"/>
      <c r="E29" s="16"/>
      <c r="F29" s="17"/>
    </row>
    <row r="30" spans="1:6" ht="12.75">
      <c r="A30" s="18" t="s">
        <v>20</v>
      </c>
      <c r="B30" s="16">
        <f>-'[3]2004 Adopted Expenditures'!$C$13</f>
        <v>-375628</v>
      </c>
      <c r="C30" s="16"/>
      <c r="D30" s="16"/>
      <c r="E30" s="16"/>
      <c r="F30" s="17">
        <f>SUM(B30:E30)</f>
        <v>-375628</v>
      </c>
    </row>
    <row r="31" spans="2:6" ht="12.75">
      <c r="B31" s="16"/>
      <c r="C31" s="16"/>
      <c r="D31" s="16"/>
      <c r="E31" s="16"/>
      <c r="F31" s="17"/>
    </row>
    <row r="32" spans="2:6" ht="13.5" thickBot="1">
      <c r="B32" s="16"/>
      <c r="C32" s="16"/>
      <c r="D32" s="16"/>
      <c r="E32" s="16"/>
      <c r="F32" s="17"/>
    </row>
    <row r="33" spans="1:6" ht="21" customHeight="1" thickBot="1" thickTop="1">
      <c r="A33" s="29" t="s">
        <v>21</v>
      </c>
      <c r="B33" s="30">
        <f>SUM(B22:B32)</f>
        <v>4495202.530000001</v>
      </c>
      <c r="C33" s="30">
        <f>SUM(C22:C32)</f>
        <v>0</v>
      </c>
      <c r="D33" s="30">
        <f>SUM(D22:D32)</f>
        <v>1165.929999999702</v>
      </c>
      <c r="E33" s="30">
        <f>SUM(E22:E32)</f>
        <v>2771765.0999999996</v>
      </c>
      <c r="F33" s="31">
        <f>SUM(F22:F32)</f>
        <v>7268133.559999999</v>
      </c>
    </row>
    <row r="34" ht="13.5" thickTop="1"/>
    <row r="35" ht="12.75">
      <c r="A35" s="4" t="s">
        <v>22</v>
      </c>
    </row>
    <row r="36" spans="1:6" s="32" customFormat="1" ht="12.75">
      <c r="A36" s="33" t="s">
        <v>23</v>
      </c>
      <c r="B36" s="34"/>
      <c r="C36" s="34"/>
      <c r="D36" s="34"/>
      <c r="E36" s="34"/>
      <c r="F36" s="34"/>
    </row>
    <row r="37" spans="1:6" s="32" customFormat="1" ht="12.75">
      <c r="A37" s="34"/>
      <c r="B37" s="34"/>
      <c r="C37" s="34"/>
      <c r="D37" s="34"/>
      <c r="E37" s="34"/>
      <c r="F37" s="34"/>
    </row>
    <row r="38" spans="1:6" s="32" customFormat="1" ht="12.75">
      <c r="A38" s="32" t="s">
        <v>24</v>
      </c>
      <c r="F38" s="9"/>
    </row>
  </sheetData>
  <mergeCells count="1">
    <mergeCell ref="A36:F37"/>
  </mergeCells>
  <printOptions horizontalCentered="1" verticalCentered="1"/>
  <pageMargins left="0.5" right="0.25" top="1" bottom="1" header="0.5" footer="0.5"/>
  <pageSetup horizontalDpi="300" verticalDpi="300" orientation="portrait" scale="95" r:id="rId3"/>
  <headerFooter alignWithMargins="0">
    <oddFooter>&amp;L&amp;8&amp;T &amp;D&amp;R&amp;8&amp;A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gambleh</dc:creator>
  <cp:keywords/>
  <dc:description/>
  <cp:lastModifiedBy>Melani Pedroza</cp:lastModifiedBy>
  <dcterms:created xsi:type="dcterms:W3CDTF">2004-07-13T16:36:39Z</dcterms:created>
  <dcterms:modified xsi:type="dcterms:W3CDTF">2004-07-22T19:30:14Z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-1900268186</vt:i4>
  </property>
  <property fmtid="{D5CDD505-2E9C-101B-9397-08002B2CF9AE}" pid="3" name="_EmailSubject">
    <vt:lpwstr>airport supplemental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-1300076216</vt:i4>
  </property>
  <property fmtid="{D5CDD505-2E9C-101B-9397-08002B2CF9AE}" pid="7" name="_ReviewingToolsShownOnce">
    <vt:lpwstr/>
  </property>
</Properties>
</file>