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5640" tabRatio="650" activeTab="0"/>
  </bookViews>
  <sheets>
    <sheet name="Sheet 1"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'Sheet 1'!$A$3:$G$46</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<sst xmlns="http://schemas.openxmlformats.org/spreadsheetml/2006/main" count="51" uniqueCount="51">
  <si>
    <t>Form C</t>
  </si>
  <si>
    <t>Non-CX Financial Plan</t>
  </si>
  <si>
    <t>Category</t>
  </si>
  <si>
    <t>Estimated-Adopted Change</t>
  </si>
  <si>
    <t>Explanation of Change</t>
  </si>
  <si>
    <t xml:space="preserve">Beginning Fund Balance </t>
  </si>
  <si>
    <t>Revenues</t>
  </si>
  <si>
    <t>Total Revenues</t>
  </si>
  <si>
    <t>Expenditures</t>
  </si>
  <si>
    <t>Total Expenditures</t>
  </si>
  <si>
    <t>Other Fund Transactions</t>
  </si>
  <si>
    <t>Total Other Fund Transactions</t>
  </si>
  <si>
    <t>Ending Fund Balance</t>
  </si>
  <si>
    <t>Total Designations and Reserves</t>
  </si>
  <si>
    <t>Ending Undesignated Fund Balance</t>
  </si>
  <si>
    <t>Target Fund Balance</t>
  </si>
  <si>
    <t>Financial Plan Notes:</t>
  </si>
  <si>
    <t>Fund Name:  Cultural Development Authority</t>
  </si>
  <si>
    <t>Prepared by:   T. Forbes</t>
  </si>
  <si>
    <t>Fund Number:  000001170</t>
  </si>
  <si>
    <t xml:space="preserve">Quarter:  Third 2006 </t>
  </si>
  <si>
    <t>Date Prepared:  08/17/06</t>
  </si>
  <si>
    <t>Intergovernmental Revenue</t>
  </si>
  <si>
    <t>Interest earnings</t>
  </si>
  <si>
    <t>Other CX Revenue</t>
  </si>
  <si>
    <t>Miscellaneous revenues</t>
  </si>
  <si>
    <t xml:space="preserve">1) 2005 Actuals are from the 2005 CAFR.  </t>
  </si>
  <si>
    <t xml:space="preserve">2) No underexpenditure requirement of this fund. </t>
  </si>
  <si>
    <r>
      <t>Estimated Underexpenditures</t>
    </r>
    <r>
      <rPr>
        <b/>
        <vertAlign val="superscript"/>
        <sz val="12"/>
        <rFont val="Times New Roman"/>
        <family val="1"/>
      </rPr>
      <t>2</t>
    </r>
  </si>
  <si>
    <r>
      <t>2006 Estimated</t>
    </r>
    <r>
      <rPr>
        <b/>
        <vertAlign val="superscript"/>
        <sz val="12"/>
        <rFont val="Times New Roman"/>
        <family val="1"/>
      </rPr>
      <t xml:space="preserve"> 3</t>
    </r>
  </si>
  <si>
    <t>Hotel/Motel Transient</t>
  </si>
  <si>
    <t>Appropriation for transfer to CDA</t>
  </si>
  <si>
    <t>Forecast Contingency Reserve</t>
  </si>
  <si>
    <t>Program 0&amp;M</t>
  </si>
  <si>
    <t>GAPP Adjustment</t>
  </si>
  <si>
    <t>Reserved for Prepaid Public Art</t>
  </si>
  <si>
    <t>Enterprise Fds Shr of Prepd Public Art</t>
  </si>
  <si>
    <t xml:space="preserve">Hotel/Motel taxes are yeilding much higher revenues than expected when 2006 budget was adopted. Without additional appropriation authority, CDA will exhaust 06 budget authority by October of 2006. </t>
  </si>
  <si>
    <t xml:space="preserve">3) 2006 Estimated includes $2,949,550 in supplemental appropriations. </t>
  </si>
  <si>
    <r>
      <t xml:space="preserve">Forcast Contingency Reserve </t>
    </r>
    <r>
      <rPr>
        <vertAlign val="superscript"/>
        <sz val="12"/>
        <rFont val="Times New Roman"/>
        <family val="1"/>
      </rPr>
      <t>4</t>
    </r>
  </si>
  <si>
    <r>
      <t>CX Internal Support</t>
    </r>
    <r>
      <rPr>
        <vertAlign val="superscript"/>
        <sz val="12"/>
        <rFont val="Times New Roman"/>
        <family val="1"/>
      </rPr>
      <t xml:space="preserve"> </t>
    </r>
  </si>
  <si>
    <r>
      <t xml:space="preserve">Contribution from Other Funds </t>
    </r>
    <r>
      <rPr>
        <vertAlign val="superscript"/>
        <sz val="12"/>
        <rFont val="Times New Roman"/>
        <family val="1"/>
      </rPr>
      <t>5</t>
    </r>
  </si>
  <si>
    <t xml:space="preserve">5) This revenue includes contirbutions from eligible CIP projects for the Percent for Art program.  </t>
  </si>
  <si>
    <t xml:space="preserve">6) Funds in the fund balance are prepayments to produce public art.  Receipt of Prepaid Art is unscheduled so reserve is maintained throughout the entire financial plan.  We expect that the art will be delivered and new prepayments made so this number will be adjusted annualy. </t>
  </si>
  <si>
    <r>
      <t xml:space="preserve">Designations and Reserves </t>
    </r>
    <r>
      <rPr>
        <b/>
        <vertAlign val="superscript"/>
        <sz val="12"/>
        <rFont val="Times New Roman"/>
        <family val="1"/>
      </rPr>
      <t>6</t>
    </r>
  </si>
  <si>
    <t>7) Target Fund Balance is zero for the CDA's internally managed funds, with all funds either committed to projects or reserved in the Cultural Endowment.</t>
  </si>
  <si>
    <t xml:space="preserve">2006    Revised  </t>
  </si>
  <si>
    <t xml:space="preserve">4) Forecast contingency reserve equals 10% of Hotel-Motel revenue forecast.   Because 2006 Hotel-Motel revenues have been on average 17 higher than 2005, this reserve does not provide sufficient expenditure authority for 2006. </t>
  </si>
  <si>
    <r>
      <t xml:space="preserve">2005     Actual </t>
    </r>
    <r>
      <rPr>
        <b/>
        <vertAlign val="superscript"/>
        <sz val="12"/>
        <rFont val="Times New Roman"/>
        <family val="1"/>
      </rPr>
      <t>1</t>
    </r>
  </si>
  <si>
    <t>2006        Adopted</t>
  </si>
  <si>
    <t>Reflects difference between Adopted and Actual ending fund balance reported in CAFR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</si>
</sst>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Red]\(#,##0\);0"/>
    <numFmt numFmtId="167" formatCode="m/d/yy;@"/>
    <numFmt numFmtId="168" formatCode="_(* #,##0.0_);_(* \(#,##0.0\);_(* &quot;-&quot;??_);_(@_)"/>
    <numFmt numFmtId="169" formatCode="_(* #,##0.000_);_(* \(#,##0.000\);_(* &quot;-&quot;??_);_(@_)"/>
    <numFmt numFmtId="170" formatCode="_(* #,##0.0_);_(* \(#,##0.0\);_(* &quot;-&quot;?_);_(@_)"/>
  </numFmts>
  <fonts count="14">
    <font>
      <sz val="10"/>
      <name val="Arial"/>
      <family val="0"/>
    </font>
    <font>
      <sz val="8"/>
      <name val="Arial"/>
      <family val="0"/>
    </font>
    <font>
      <b/>
      <sz val="14"/>
      <name val="Times New Roman"/>
      <family val="1"/>
    </font>
    <font>
      <sz val="10"/>
      <name val="Times New Roman"/>
      <family val="0"/>
    </font>
    <font>
      <b/>
      <sz val="10"/>
      <name val="Times New Roman"/>
      <family val="0"/>
    </font>
    <font>
      <b/>
      <sz val="12"/>
      <name val="Times New Roman"/>
      <family val="1"/>
    </font>
    <font>
      <b/>
      <sz val="16"/>
      <name val="Times New Roman"/>
      <family val="1"/>
    </font>
    <font>
      <sz val="12"/>
      <name val="Times New Roman"/>
      <family val="1"/>
    </font>
    <font>
      <u val="single"/>
      <sz val="12"/>
      <name val="Times New Roman"/>
      <family val="1"/>
    </font>
    <font>
      <sz val="10"/>
      <name val="MS Sans Serif"/>
      <family val="0"/>
    </font>
    <font>
      <sz val="8"/>
      <name val="Times New Roman"/>
      <family val="1"/>
    </font>
    <font>
      <sz val="12"/>
      <name val="Arial"/>
      <family val="0"/>
    </font>
    <font>
      <b/>
      <vertAlign val="superscript"/>
      <sz val="12"/>
      <name val="Times New Roman"/>
      <family val="1"/>
    </font>
    <font>
      <vertAlign val="superscript"/>
      <sz val="12"/>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thin"/>
      <bottom style="medium"/>
    </border>
    <border>
      <left>
        <color indexed="63"/>
      </left>
      <right>
        <color indexed="63"/>
      </right>
      <top>
        <color indexed="63"/>
      </top>
      <bottom style="thin"/>
    </border>
    <border>
      <left style="medium"/>
      <right style="thin"/>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7" fontId="7" fillId="0" borderId="0">
      <alignment/>
      <protection/>
    </xf>
    <xf numFmtId="9" fontId="0" fillId="0" borderId="0" applyFont="0" applyFill="0" applyBorder="0" applyAlignment="0" applyProtection="0"/>
  </cellStyleXfs>
  <cellXfs count="128">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7" fillId="0" borderId="0" xfId="19" applyFont="1" applyBorder="1" applyAlignment="1">
      <alignment horizontal="centerContinuous" wrapText="1"/>
      <protection/>
    </xf>
    <xf numFmtId="0" fontId="0" fillId="2" borderId="0" xfId="0" applyFill="1" applyBorder="1" applyAlignment="1">
      <alignment horizontal="centerContinuous"/>
    </xf>
    <xf numFmtId="0" fontId="0" fillId="2" borderId="0" xfId="0" applyFill="1" applyAlignment="1">
      <alignment/>
    </xf>
    <xf numFmtId="0" fontId="0" fillId="2" borderId="0" xfId="0" applyFill="1" applyAlignment="1">
      <alignment horizontal="centerContinuous"/>
    </xf>
    <xf numFmtId="0" fontId="0" fillId="2" borderId="0" xfId="0" applyFill="1" applyAlignment="1">
      <alignment/>
    </xf>
    <xf numFmtId="0" fontId="0" fillId="0" borderId="0" xfId="0" applyBorder="1" applyAlignment="1">
      <alignment horizontal="left"/>
    </xf>
    <xf numFmtId="37" fontId="9" fillId="0" borderId="0" xfId="19" applyFont="1" applyBorder="1" applyAlignment="1">
      <alignment horizontal="centerContinuous" wrapText="1"/>
      <protection/>
    </xf>
    <xf numFmtId="37" fontId="5" fillId="2" borderId="1" xfId="19" applyFont="1" applyFill="1" applyBorder="1" applyAlignment="1" applyProtection="1">
      <alignment horizontal="left" wrapText="1"/>
      <protection/>
    </xf>
    <xf numFmtId="37" fontId="5" fillId="2" borderId="2" xfId="19" applyFont="1" applyFill="1" applyBorder="1" applyAlignment="1">
      <alignment horizontal="center" wrapText="1"/>
      <protection/>
    </xf>
    <xf numFmtId="37" fontId="5" fillId="2" borderId="3" xfId="19" applyFont="1" applyFill="1" applyBorder="1" applyAlignment="1">
      <alignment horizontal="center" wrapText="1"/>
      <protection/>
    </xf>
    <xf numFmtId="37" fontId="5" fillId="2" borderId="4" xfId="19" applyFont="1" applyFill="1" applyBorder="1" applyAlignment="1">
      <alignment horizontal="center" wrapText="1"/>
      <protection/>
    </xf>
    <xf numFmtId="37" fontId="5" fillId="2" borderId="5" xfId="19" applyFont="1" applyFill="1" applyBorder="1" applyAlignment="1">
      <alignment horizontal="center" wrapText="1"/>
      <protection/>
    </xf>
    <xf numFmtId="37" fontId="5" fillId="2" borderId="1" xfId="19" applyFont="1" applyFill="1" applyBorder="1" applyAlignment="1">
      <alignment horizontal="center" wrapText="1"/>
      <protection/>
    </xf>
    <xf numFmtId="37" fontId="5" fillId="2" borderId="0" xfId="19" applyFont="1" applyFill="1" applyAlignment="1">
      <alignment horizontal="center" wrapText="1"/>
      <protection/>
    </xf>
    <xf numFmtId="0" fontId="7" fillId="2" borderId="0" xfId="0" applyFont="1" applyFill="1" applyAlignment="1">
      <alignment/>
    </xf>
    <xf numFmtId="37" fontId="5" fillId="0" borderId="1" xfId="19" applyFont="1" applyFill="1" applyBorder="1" applyAlignment="1">
      <alignment horizontal="left"/>
      <protection/>
    </xf>
    <xf numFmtId="164" fontId="5" fillId="0" borderId="1" xfId="15" applyNumberFormat="1" applyFont="1" applyFill="1" applyBorder="1" applyAlignment="1">
      <alignment/>
    </xf>
    <xf numFmtId="164" fontId="5" fillId="0" borderId="3" xfId="15" applyNumberFormat="1" applyFont="1" applyFill="1" applyBorder="1" applyAlignment="1">
      <alignment/>
    </xf>
    <xf numFmtId="164" fontId="5" fillId="0" borderId="6" xfId="15" applyNumberFormat="1" applyFont="1" applyBorder="1" applyAlignment="1">
      <alignment/>
    </xf>
    <xf numFmtId="164" fontId="4" fillId="0" borderId="7" xfId="15" applyNumberFormat="1" applyFont="1" applyBorder="1" applyAlignment="1">
      <alignment/>
    </xf>
    <xf numFmtId="164" fontId="5" fillId="0" borderId="0" xfId="15" applyNumberFormat="1" applyFont="1" applyBorder="1" applyAlignment="1">
      <alignment/>
    </xf>
    <xf numFmtId="164" fontId="5" fillId="0" borderId="0" xfId="15" applyNumberFormat="1" applyFont="1" applyAlignment="1">
      <alignment/>
    </xf>
    <xf numFmtId="0" fontId="5" fillId="0" borderId="0" xfId="0" applyFont="1" applyAlignment="1">
      <alignment/>
    </xf>
    <xf numFmtId="37" fontId="5" fillId="0" borderId="8" xfId="19" applyFont="1" applyFill="1" applyBorder="1" applyAlignment="1">
      <alignment horizontal="left"/>
      <protection/>
    </xf>
    <xf numFmtId="164" fontId="7" fillId="0" borderId="8" xfId="15" applyNumberFormat="1" applyFont="1" applyFill="1" applyBorder="1" applyAlignment="1">
      <alignment/>
    </xf>
    <xf numFmtId="164" fontId="7" fillId="0" borderId="9" xfId="15" applyNumberFormat="1" applyFont="1" applyFill="1" applyBorder="1" applyAlignment="1">
      <alignment/>
    </xf>
    <xf numFmtId="164" fontId="7" fillId="0" borderId="10" xfId="15" applyNumberFormat="1" applyFont="1" applyBorder="1" applyAlignment="1">
      <alignment/>
    </xf>
    <xf numFmtId="164" fontId="10" fillId="0" borderId="11" xfId="15" applyNumberFormat="1" applyFont="1" applyBorder="1" applyAlignment="1">
      <alignment/>
    </xf>
    <xf numFmtId="164" fontId="7" fillId="0" borderId="0" xfId="15" applyNumberFormat="1" applyFont="1" applyBorder="1" applyAlignment="1">
      <alignment/>
    </xf>
    <xf numFmtId="164" fontId="7" fillId="0" borderId="0" xfId="15" applyNumberFormat="1" applyFont="1" applyAlignment="1">
      <alignment/>
    </xf>
    <xf numFmtId="0" fontId="7" fillId="0" borderId="0" xfId="0" applyFont="1" applyAlignment="1">
      <alignment/>
    </xf>
    <xf numFmtId="37" fontId="7" fillId="0" borderId="8" xfId="19" applyFont="1" applyFill="1" applyBorder="1" applyAlignment="1">
      <alignment horizontal="left"/>
      <protection/>
    </xf>
    <xf numFmtId="164" fontId="7" fillId="0" borderId="12" xfId="15" applyNumberFormat="1" applyFont="1" applyBorder="1" applyAlignment="1">
      <alignment/>
    </xf>
    <xf numFmtId="164" fontId="10" fillId="0" borderId="8" xfId="15" applyNumberFormat="1" applyFont="1" applyBorder="1" applyAlignment="1">
      <alignment/>
    </xf>
    <xf numFmtId="164" fontId="4" fillId="0" borderId="1" xfId="15" applyNumberFormat="1" applyFont="1" applyBorder="1" applyAlignment="1">
      <alignment/>
    </xf>
    <xf numFmtId="164" fontId="7" fillId="0" borderId="8" xfId="15" applyNumberFormat="1" applyFont="1" applyBorder="1" applyAlignment="1">
      <alignment/>
    </xf>
    <xf numFmtId="164" fontId="3" fillId="0" borderId="11" xfId="15" applyNumberFormat="1" applyFont="1" applyBorder="1" applyAlignment="1">
      <alignment/>
    </xf>
    <xf numFmtId="164" fontId="10" fillId="0" borderId="8" xfId="15" applyNumberFormat="1" applyFont="1" applyBorder="1" applyAlignment="1">
      <alignment wrapText="1"/>
    </xf>
    <xf numFmtId="164" fontId="7" fillId="0" borderId="9" xfId="15" applyNumberFormat="1" applyFont="1" applyFill="1" applyBorder="1" applyAlignment="1">
      <alignment horizontal="center"/>
    </xf>
    <xf numFmtId="37" fontId="5" fillId="0" borderId="7" xfId="19" applyFont="1" applyFill="1" applyBorder="1" applyAlignment="1">
      <alignment horizontal="left"/>
      <protection/>
    </xf>
    <xf numFmtId="164" fontId="5" fillId="0" borderId="7" xfId="15" applyNumberFormat="1" applyFont="1" applyFill="1" applyBorder="1" applyAlignment="1">
      <alignment/>
    </xf>
    <xf numFmtId="164" fontId="5" fillId="0" borderId="7" xfId="15" applyNumberFormat="1" applyFont="1" applyBorder="1" applyAlignment="1">
      <alignment/>
    </xf>
    <xf numFmtId="164" fontId="10" fillId="0" borderId="7" xfId="15" applyNumberFormat="1" applyFont="1" applyBorder="1" applyAlignment="1">
      <alignment/>
    </xf>
    <xf numFmtId="37" fontId="5" fillId="0" borderId="1" xfId="19" applyFont="1" applyFill="1" applyBorder="1" applyAlignment="1">
      <alignment horizontal="left"/>
      <protection/>
    </xf>
    <xf numFmtId="164" fontId="10" fillId="3" borderId="1" xfId="15" applyNumberFormat="1" applyFont="1" applyFill="1" applyBorder="1" applyAlignment="1" quotePrefix="1">
      <alignment/>
    </xf>
    <xf numFmtId="164" fontId="7" fillId="0" borderId="3" xfId="15" applyNumberFormat="1" applyFont="1" applyFill="1" applyBorder="1" applyAlignment="1">
      <alignment/>
    </xf>
    <xf numFmtId="164" fontId="7" fillId="0" borderId="5" xfId="15" applyNumberFormat="1" applyFont="1" applyBorder="1" applyAlignment="1">
      <alignment/>
    </xf>
    <xf numFmtId="164" fontId="10" fillId="0" borderId="1" xfId="15" applyNumberFormat="1" applyFont="1" applyBorder="1" applyAlignment="1">
      <alignment/>
    </xf>
    <xf numFmtId="37" fontId="5" fillId="0" borderId="8" xfId="19" applyFont="1" applyFill="1" applyBorder="1" applyAlignment="1">
      <alignment horizontal="left"/>
      <protection/>
    </xf>
    <xf numFmtId="0" fontId="7" fillId="0" borderId="0" xfId="0" applyFont="1" applyBorder="1" applyAlignment="1">
      <alignment/>
    </xf>
    <xf numFmtId="164" fontId="7" fillId="0" borderId="11" xfId="15" applyNumberFormat="1" applyFont="1" applyFill="1" applyBorder="1" applyAlignment="1">
      <alignment/>
    </xf>
    <xf numFmtId="164" fontId="3" fillId="0" borderId="8" xfId="15" applyNumberFormat="1" applyFont="1" applyFill="1" applyBorder="1" applyAlignment="1">
      <alignment/>
    </xf>
    <xf numFmtId="164" fontId="7" fillId="0" borderId="0" xfId="15" applyNumberFormat="1" applyFont="1" applyFill="1" applyBorder="1" applyAlignment="1">
      <alignment/>
    </xf>
    <xf numFmtId="164" fontId="7" fillId="0" borderId="8" xfId="15" applyNumberFormat="1" applyFont="1" applyFill="1" applyBorder="1" applyAlignment="1">
      <alignment/>
    </xf>
    <xf numFmtId="164" fontId="5" fillId="0" borderId="8" xfId="15" applyNumberFormat="1" applyFont="1" applyFill="1" applyBorder="1" applyAlignment="1">
      <alignment/>
    </xf>
    <xf numFmtId="164" fontId="5" fillId="0" borderId="9" xfId="15" applyNumberFormat="1" applyFont="1" applyFill="1" applyBorder="1" applyAlignment="1">
      <alignment/>
    </xf>
    <xf numFmtId="164" fontId="4" fillId="0" borderId="8" xfId="15" applyNumberFormat="1" applyFont="1" applyFill="1" applyBorder="1" applyAlignment="1">
      <alignment/>
    </xf>
    <xf numFmtId="164" fontId="5" fillId="0" borderId="0" xfId="15" applyNumberFormat="1" applyFont="1" applyFill="1" applyBorder="1" applyAlignment="1">
      <alignment/>
    </xf>
    <xf numFmtId="164" fontId="3" fillId="0" borderId="8" xfId="15" applyNumberFormat="1" applyFont="1" applyBorder="1" applyAlignment="1">
      <alignment/>
    </xf>
    <xf numFmtId="37" fontId="5" fillId="0" borderId="13" xfId="19" applyFont="1" applyFill="1" applyBorder="1" applyAlignment="1" quotePrefix="1">
      <alignment horizontal="left"/>
      <protection/>
    </xf>
    <xf numFmtId="164" fontId="3" fillId="0" borderId="7" xfId="15" applyNumberFormat="1" applyFont="1" applyBorder="1" applyAlignment="1">
      <alignment horizontal="right"/>
    </xf>
    <xf numFmtId="164" fontId="7" fillId="0" borderId="0" xfId="15" applyNumberFormat="1" applyFont="1" applyAlignment="1">
      <alignment horizontal="right"/>
    </xf>
    <xf numFmtId="37" fontId="4" fillId="0" borderId="0" xfId="19" applyFont="1" applyAlignment="1">
      <alignment horizontal="left"/>
      <protection/>
    </xf>
    <xf numFmtId="37" fontId="3" fillId="0" borderId="0" xfId="19" applyFont="1" applyBorder="1">
      <alignment/>
      <protection/>
    </xf>
    <xf numFmtId="37" fontId="4" fillId="0" borderId="0" xfId="19" applyFont="1" applyBorder="1">
      <alignment/>
      <protection/>
    </xf>
    <xf numFmtId="0" fontId="3" fillId="0" borderId="0" xfId="0" applyFont="1" applyAlignment="1">
      <alignment/>
    </xf>
    <xf numFmtId="0" fontId="3" fillId="0" borderId="0" xfId="0" applyFont="1" applyBorder="1" applyAlignment="1">
      <alignment/>
    </xf>
    <xf numFmtId="37" fontId="4" fillId="0" borderId="0" xfId="19" applyFont="1" applyBorder="1" applyAlignment="1" quotePrefix="1">
      <alignment horizontal="left"/>
      <protection/>
    </xf>
    <xf numFmtId="37" fontId="7" fillId="0" borderId="0" xfId="19" applyFont="1" applyBorder="1">
      <alignment/>
      <protection/>
    </xf>
    <xf numFmtId="0" fontId="7" fillId="0" borderId="0" xfId="0" applyFont="1" applyBorder="1" applyAlignment="1">
      <alignment horizontal="center"/>
    </xf>
    <xf numFmtId="0" fontId="7" fillId="0" borderId="0" xfId="0" applyFont="1" applyBorder="1" applyAlignment="1">
      <alignment horizontal="left"/>
    </xf>
    <xf numFmtId="0" fontId="7" fillId="0" borderId="0" xfId="0" applyFont="1" applyAlignment="1">
      <alignment horizontal="right"/>
    </xf>
    <xf numFmtId="0" fontId="0" fillId="0" borderId="0" xfId="0" applyAlignment="1">
      <alignment horizontal="right"/>
    </xf>
    <xf numFmtId="0" fontId="11" fillId="0" borderId="0" xfId="0" applyFont="1" applyBorder="1" applyAlignment="1">
      <alignment horizontal="center"/>
    </xf>
    <xf numFmtId="0" fontId="11" fillId="0" borderId="0" xfId="0" applyFont="1" applyBorder="1" applyAlignment="1">
      <alignment horizontal="left"/>
    </xf>
    <xf numFmtId="0" fontId="0" fillId="0" borderId="0" xfId="0" applyFont="1" applyBorder="1" applyAlignment="1">
      <alignment/>
    </xf>
    <xf numFmtId="0" fontId="11" fillId="0" borderId="0" xfId="0" applyFont="1" applyBorder="1" applyAlignment="1">
      <alignment/>
    </xf>
    <xf numFmtId="164" fontId="7" fillId="3" borderId="1" xfId="15" applyNumberFormat="1" applyFont="1" applyFill="1" applyBorder="1" applyAlignment="1">
      <alignment horizontal="center"/>
    </xf>
    <xf numFmtId="164" fontId="7" fillId="0" borderId="12" xfId="15" applyNumberFormat="1" applyFont="1" applyFill="1" applyBorder="1" applyAlignment="1">
      <alignment/>
    </xf>
    <xf numFmtId="164" fontId="5" fillId="0" borderId="1" xfId="15" applyNumberFormat="1" applyFont="1" applyFill="1" applyBorder="1" applyAlignment="1" quotePrefix="1">
      <alignment/>
    </xf>
    <xf numFmtId="164" fontId="7" fillId="0" borderId="8" xfId="15" applyNumberFormat="1" applyFont="1" applyBorder="1" applyAlignment="1">
      <alignment wrapText="1"/>
    </xf>
    <xf numFmtId="164" fontId="3" fillId="0" borderId="8" xfId="15" applyNumberFormat="1" applyFont="1" applyBorder="1" applyAlignment="1">
      <alignment/>
    </xf>
    <xf numFmtId="169" fontId="7" fillId="3" borderId="1" xfId="15" applyNumberFormat="1" applyFont="1" applyFill="1" applyBorder="1" applyAlignment="1">
      <alignment horizontal="center"/>
    </xf>
    <xf numFmtId="37" fontId="6" fillId="0" borderId="0" xfId="19" applyFont="1" applyFill="1" applyBorder="1" applyAlignment="1">
      <alignment horizontal="centerContinuous" wrapText="1"/>
      <protection/>
    </xf>
    <xf numFmtId="37" fontId="2" fillId="0" borderId="0" xfId="19" applyFont="1" applyFill="1" applyBorder="1" applyAlignment="1">
      <alignment horizontal="centerContinuous" wrapText="1"/>
      <protection/>
    </xf>
    <xf numFmtId="0" fontId="7" fillId="0" borderId="0" xfId="0" applyFont="1" applyFill="1" applyBorder="1" applyAlignment="1">
      <alignment horizontal="left"/>
    </xf>
    <xf numFmtId="37" fontId="6" fillId="0" borderId="0" xfId="19" applyFont="1" applyFill="1" applyBorder="1" applyAlignment="1">
      <alignment horizontal="center" wrapText="1"/>
      <protection/>
    </xf>
    <xf numFmtId="0" fontId="0" fillId="0" borderId="0" xfId="0" applyFill="1" applyBorder="1" applyAlignment="1">
      <alignment horizontal="centerContinuous"/>
    </xf>
    <xf numFmtId="37" fontId="7" fillId="0" borderId="0" xfId="19" applyFont="1" applyFill="1" applyBorder="1" applyAlignment="1">
      <alignment horizontal="left" wrapText="1"/>
      <protection/>
    </xf>
    <xf numFmtId="37" fontId="5" fillId="0" borderId="0" xfId="19" applyFont="1" applyFill="1" applyBorder="1" applyAlignment="1">
      <alignment horizontal="left"/>
      <protection/>
    </xf>
    <xf numFmtId="37" fontId="4" fillId="0" borderId="14" xfId="19" applyFont="1" applyFill="1" applyBorder="1" applyAlignment="1">
      <alignment horizontal="left" wrapText="1"/>
      <protection/>
    </xf>
    <xf numFmtId="37" fontId="8" fillId="0" borderId="0" xfId="19" applyFont="1" applyFill="1" applyBorder="1" applyAlignment="1">
      <alignment horizontal="left" wrapText="1"/>
      <protection/>
    </xf>
    <xf numFmtId="0" fontId="0" fillId="0" borderId="0" xfId="0" applyFill="1" applyBorder="1" applyAlignment="1">
      <alignment horizontal="left"/>
    </xf>
    <xf numFmtId="0" fontId="0" fillId="0" borderId="0" xfId="0" applyFill="1" applyBorder="1" applyAlignment="1">
      <alignment horizontal="center"/>
    </xf>
    <xf numFmtId="37" fontId="7" fillId="0" borderId="0" xfId="19" applyFont="1" applyFill="1" applyBorder="1" applyAlignment="1">
      <alignment horizontal="centerContinuous" wrapText="1"/>
      <protection/>
    </xf>
    <xf numFmtId="37" fontId="9" fillId="0" borderId="0" xfId="19" applyFont="1" applyFill="1" applyBorder="1" applyAlignment="1">
      <alignment horizontal="centerContinuous" wrapText="1"/>
      <protection/>
    </xf>
    <xf numFmtId="0" fontId="0" fillId="0" borderId="0" xfId="0" applyFill="1" applyBorder="1" applyAlignment="1">
      <alignment/>
    </xf>
    <xf numFmtId="37" fontId="3" fillId="0" borderId="0" xfId="19" applyFont="1" applyFill="1" applyBorder="1">
      <alignment/>
      <protection/>
    </xf>
    <xf numFmtId="0" fontId="7" fillId="0" borderId="0" xfId="0" applyFont="1" applyFill="1" applyBorder="1" applyAlignment="1">
      <alignment horizontal="center"/>
    </xf>
    <xf numFmtId="0" fontId="11" fillId="0" borderId="0" xfId="0" applyFont="1" applyFill="1" applyBorder="1" applyAlignment="1">
      <alignment horizontal="center"/>
    </xf>
    <xf numFmtId="164" fontId="7" fillId="0" borderId="8" xfId="15" applyNumberFormat="1" applyFont="1" applyFill="1" applyBorder="1" applyAlignment="1" quotePrefix="1">
      <alignment/>
    </xf>
    <xf numFmtId="37" fontId="5" fillId="0" borderId="15" xfId="19" applyFont="1" applyFill="1" applyBorder="1" applyAlignment="1">
      <alignment horizontal="center" wrapText="1"/>
      <protection/>
    </xf>
    <xf numFmtId="164" fontId="5" fillId="0" borderId="16" xfId="15" applyNumberFormat="1" applyFont="1" applyFill="1" applyBorder="1" applyAlignment="1">
      <alignment/>
    </xf>
    <xf numFmtId="164" fontId="7" fillId="0" borderId="0" xfId="15" applyNumberFormat="1" applyFont="1" applyFill="1" applyBorder="1" applyAlignment="1">
      <alignment/>
    </xf>
    <xf numFmtId="164" fontId="5" fillId="0" borderId="0" xfId="15" applyNumberFormat="1" applyFont="1" applyFill="1" applyBorder="1" applyAlignment="1">
      <alignment/>
    </xf>
    <xf numFmtId="164" fontId="7" fillId="0" borderId="1" xfId="15" applyNumberFormat="1" applyFont="1" applyFill="1" applyBorder="1" applyAlignment="1">
      <alignment horizontal="center"/>
    </xf>
    <xf numFmtId="164" fontId="7" fillId="0" borderId="11" xfId="15" applyNumberFormat="1" applyFont="1" applyFill="1" applyBorder="1" applyAlignment="1">
      <alignment/>
    </xf>
    <xf numFmtId="164" fontId="5" fillId="0" borderId="3" xfId="15" applyNumberFormat="1" applyFont="1" applyFill="1" applyBorder="1" applyAlignment="1" quotePrefix="1">
      <alignment/>
    </xf>
    <xf numFmtId="164" fontId="5" fillId="0" borderId="5" xfId="15" applyNumberFormat="1" applyFont="1" applyBorder="1" applyAlignment="1">
      <alignment/>
    </xf>
    <xf numFmtId="164" fontId="5" fillId="0" borderId="0" xfId="15" applyNumberFormat="1" applyFont="1" applyBorder="1" applyAlignment="1">
      <alignment/>
    </xf>
    <xf numFmtId="0" fontId="5" fillId="0" borderId="0" xfId="0" applyFont="1" applyBorder="1" applyAlignment="1">
      <alignment/>
    </xf>
    <xf numFmtId="0" fontId="5" fillId="0" borderId="14" xfId="0" applyFont="1" applyBorder="1" applyAlignment="1">
      <alignment/>
    </xf>
    <xf numFmtId="0" fontId="11" fillId="0" borderId="0" xfId="0" applyFont="1" applyAlignment="1">
      <alignment wrapText="1"/>
    </xf>
    <xf numFmtId="0" fontId="7" fillId="0" borderId="0" xfId="0" applyFont="1" applyAlignment="1">
      <alignment horizontal="left"/>
    </xf>
    <xf numFmtId="0" fontId="11" fillId="0" borderId="0" xfId="0" applyFont="1" applyAlignment="1">
      <alignment horizontal="left"/>
    </xf>
    <xf numFmtId="164" fontId="7" fillId="0" borderId="8" xfId="15" applyNumberFormat="1" applyFont="1" applyBorder="1" applyAlignment="1">
      <alignment wrapText="1"/>
    </xf>
    <xf numFmtId="37" fontId="7" fillId="0" borderId="0" xfId="19" applyFont="1" applyBorder="1" applyAlignment="1">
      <alignment horizontal="left" vertical="top" wrapText="1"/>
      <protection/>
    </xf>
    <xf numFmtId="0" fontId="11" fillId="0" borderId="0" xfId="0" applyFont="1" applyAlignment="1">
      <alignment vertical="top" wrapText="1"/>
    </xf>
    <xf numFmtId="37" fontId="7" fillId="0" borderId="0" xfId="19" applyFont="1" applyBorder="1" applyAlignment="1">
      <alignment horizontal="left" vertical="top"/>
      <protection/>
    </xf>
    <xf numFmtId="0" fontId="11" fillId="0" borderId="0" xfId="0" applyFont="1" applyAlignment="1">
      <alignment vertical="top"/>
    </xf>
    <xf numFmtId="37" fontId="2" fillId="0" borderId="0" xfId="19" applyFont="1" applyFill="1" applyBorder="1" applyAlignment="1">
      <alignment horizontal="center" wrapText="1"/>
      <protection/>
    </xf>
    <xf numFmtId="164" fontId="7" fillId="0" borderId="11" xfId="15" applyNumberFormat="1" applyFont="1" applyBorder="1" applyAlignment="1">
      <alignment wrapText="1"/>
    </xf>
    <xf numFmtId="0" fontId="11" fillId="0" borderId="8" xfId="0" applyFont="1" applyBorder="1" applyAlignment="1">
      <alignment wrapText="1"/>
    </xf>
  </cellXfs>
  <cellStyles count="7">
    <cellStyle name="Normal" xfId="0"/>
    <cellStyle name="Comma" xfId="15"/>
    <cellStyle name="Comma [0]" xfId="16"/>
    <cellStyle name="Currency" xfId="17"/>
    <cellStyle name="Currency [0]" xfId="18"/>
    <cellStyle name="Normal_AIRPLAN.X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40"/>
  <sheetViews>
    <sheetView tabSelected="1" zoomScale="75" zoomScaleNormal="75" workbookViewId="0" topLeftCell="A1">
      <selection activeCell="G35" sqref="G35"/>
    </sheetView>
  </sheetViews>
  <sheetFormatPr defaultColWidth="9.140625" defaultRowHeight="12.75"/>
  <cols>
    <col min="1" max="1" width="37.57421875" style="77" customWidth="1"/>
    <col min="2" max="2" width="12.8515625" style="2" customWidth="1"/>
    <col min="3" max="3" width="15.421875" style="10" customWidth="1"/>
    <col min="4" max="4" width="13.8515625" style="2" customWidth="1"/>
    <col min="5" max="5" width="14.8515625" style="98" customWidth="1"/>
    <col min="6" max="6" width="19.140625" style="2" customWidth="1"/>
    <col min="7" max="7" width="32.57421875" style="1" customWidth="1"/>
    <col min="8" max="8" width="8.8515625" style="1" customWidth="1"/>
  </cols>
  <sheetData>
    <row r="1" spans="1:20" ht="20.25">
      <c r="A1" s="88" t="s">
        <v>0</v>
      </c>
      <c r="B1" s="89"/>
      <c r="C1" s="89"/>
      <c r="D1" s="89"/>
      <c r="E1" s="89"/>
      <c r="F1" s="89"/>
      <c r="G1" s="89"/>
      <c r="H1" s="2"/>
      <c r="I1" s="3"/>
      <c r="J1" s="3"/>
      <c r="K1" s="3"/>
      <c r="L1" s="3"/>
      <c r="M1" s="4"/>
      <c r="N1" s="4"/>
      <c r="O1" s="4"/>
      <c r="P1" s="4"/>
      <c r="Q1" s="4"/>
      <c r="R1" s="4"/>
      <c r="S1" s="4"/>
      <c r="T1" s="4"/>
    </row>
    <row r="2" spans="1:8" s="1" customFormat="1" ht="19.5" customHeight="1">
      <c r="A2" s="125" t="s">
        <v>1</v>
      </c>
      <c r="B2" s="125"/>
      <c r="C2" s="125"/>
      <c r="D2" s="125"/>
      <c r="E2" s="125"/>
      <c r="F2" s="125"/>
      <c r="G2" s="125"/>
      <c r="H2" s="5"/>
    </row>
    <row r="3" spans="1:8" s="1" customFormat="1" ht="19.5" customHeight="1">
      <c r="A3" s="90" t="s">
        <v>17</v>
      </c>
      <c r="B3" s="91"/>
      <c r="C3" s="91"/>
      <c r="D3" s="91"/>
      <c r="E3" s="91"/>
      <c r="F3" s="91"/>
      <c r="G3" s="91"/>
      <c r="H3" s="5"/>
    </row>
    <row r="4" spans="1:20" s="9" customFormat="1" ht="15.75">
      <c r="A4" s="90" t="s">
        <v>19</v>
      </c>
      <c r="B4" s="92"/>
      <c r="C4" s="92"/>
      <c r="D4" s="92"/>
      <c r="E4" s="92"/>
      <c r="F4" s="92"/>
      <c r="G4" s="93" t="s">
        <v>20</v>
      </c>
      <c r="H4" s="6"/>
      <c r="I4" s="7"/>
      <c r="J4" s="7"/>
      <c r="K4" s="7"/>
      <c r="L4" s="8"/>
      <c r="M4" s="8"/>
      <c r="N4" s="8"/>
      <c r="O4" s="8"/>
      <c r="P4" s="8"/>
      <c r="Q4" s="8"/>
      <c r="R4" s="8"/>
      <c r="S4" s="8"/>
      <c r="T4" s="8"/>
    </row>
    <row r="5" spans="1:20" s="9" customFormat="1" ht="15.75">
      <c r="A5" s="90" t="s">
        <v>18</v>
      </c>
      <c r="B5" s="92"/>
      <c r="C5" s="92"/>
      <c r="D5" s="92"/>
      <c r="E5" s="92"/>
      <c r="F5" s="94"/>
      <c r="G5" s="93" t="s">
        <v>21</v>
      </c>
      <c r="H5" s="6"/>
      <c r="I5" s="7"/>
      <c r="J5" s="7"/>
      <c r="K5" s="7"/>
      <c r="L5" s="8"/>
      <c r="M5" s="8"/>
      <c r="N5" s="8"/>
      <c r="O5" s="8"/>
      <c r="P5" s="8"/>
      <c r="Q5" s="8"/>
      <c r="R5" s="8"/>
      <c r="S5" s="8"/>
      <c r="T5" s="8"/>
    </row>
    <row r="6" spans="1:8" ht="9" customHeight="1">
      <c r="A6" s="95"/>
      <c r="B6" s="96"/>
      <c r="C6" s="97"/>
      <c r="D6" s="98"/>
      <c r="E6" s="99"/>
      <c r="F6" s="100"/>
      <c r="G6" s="101"/>
      <c r="H6" s="11"/>
    </row>
    <row r="7" spans="1:8" s="19" customFormat="1" ht="33" customHeight="1">
      <c r="A7" s="12" t="s">
        <v>2</v>
      </c>
      <c r="B7" s="13" t="s">
        <v>48</v>
      </c>
      <c r="C7" s="14" t="s">
        <v>49</v>
      </c>
      <c r="D7" s="15" t="s">
        <v>46</v>
      </c>
      <c r="E7" s="106" t="s">
        <v>29</v>
      </c>
      <c r="F7" s="16" t="s">
        <v>3</v>
      </c>
      <c r="G7" s="17" t="s">
        <v>4</v>
      </c>
      <c r="H7" s="18"/>
    </row>
    <row r="8" spans="1:9" s="27" customFormat="1" ht="15.75">
      <c r="A8" s="20" t="s">
        <v>5</v>
      </c>
      <c r="B8" s="21">
        <v>2132000</v>
      </c>
      <c r="C8" s="22">
        <v>2132499</v>
      </c>
      <c r="D8" s="21">
        <f>B30</f>
        <v>2212000</v>
      </c>
      <c r="E8" s="107">
        <f>B30</f>
        <v>2212000</v>
      </c>
      <c r="F8" s="23">
        <f>E8-C8</f>
        <v>79501</v>
      </c>
      <c r="G8" s="24"/>
      <c r="H8" s="25"/>
      <c r="I8" s="26"/>
    </row>
    <row r="9" spans="1:9" s="35" customFormat="1" ht="15.75">
      <c r="A9" s="28" t="s">
        <v>6</v>
      </c>
      <c r="B9" s="29"/>
      <c r="D9" s="111"/>
      <c r="E9" s="55"/>
      <c r="F9" s="31"/>
      <c r="G9" s="32"/>
      <c r="H9" s="33"/>
      <c r="I9" s="34"/>
    </row>
    <row r="10" spans="1:9" s="35" customFormat="1" ht="68.25" customHeight="1">
      <c r="A10" s="36" t="s">
        <v>30</v>
      </c>
      <c r="B10" s="29">
        <v>7040000</v>
      </c>
      <c r="C10" s="30">
        <v>7026970</v>
      </c>
      <c r="D10" s="30">
        <f>C10</f>
        <v>7026970</v>
      </c>
      <c r="E10" s="30">
        <f>7026970+2949550.4</f>
        <v>9976520.4</v>
      </c>
      <c r="F10" s="83">
        <f>E10-C10</f>
        <v>2949550.4000000004</v>
      </c>
      <c r="G10" s="120" t="s">
        <v>37</v>
      </c>
      <c r="H10" s="33"/>
      <c r="I10" s="34"/>
    </row>
    <row r="11" spans="1:9" s="35" customFormat="1" ht="47.25" customHeight="1">
      <c r="A11" s="36" t="s">
        <v>39</v>
      </c>
      <c r="B11" s="29"/>
      <c r="C11" s="30">
        <v>702697</v>
      </c>
      <c r="D11" s="30">
        <f aca="true" t="shared" si="0" ref="D11:D16">+C11</f>
        <v>702697</v>
      </c>
      <c r="E11" s="30">
        <v>702697</v>
      </c>
      <c r="F11" s="83">
        <f aca="true" t="shared" si="1" ref="F11:F16">+E11-C11</f>
        <v>0</v>
      </c>
      <c r="G11" s="120"/>
      <c r="H11" s="33"/>
      <c r="I11" s="34"/>
    </row>
    <row r="12" spans="1:9" s="35" customFormat="1" ht="15.75">
      <c r="A12" s="36" t="s">
        <v>22</v>
      </c>
      <c r="B12" s="29">
        <v>75000</v>
      </c>
      <c r="C12" s="30"/>
      <c r="D12" s="30">
        <f t="shared" si="0"/>
        <v>0</v>
      </c>
      <c r="E12" s="30"/>
      <c r="F12" s="37">
        <f t="shared" si="1"/>
        <v>0</v>
      </c>
      <c r="G12" s="85"/>
      <c r="H12" s="33"/>
      <c r="I12" s="34"/>
    </row>
    <row r="13" spans="1:9" s="35" customFormat="1" ht="15.75">
      <c r="A13" s="36" t="s">
        <v>23</v>
      </c>
      <c r="B13" s="29">
        <v>155000</v>
      </c>
      <c r="C13" s="30">
        <v>10000</v>
      </c>
      <c r="D13" s="30">
        <f t="shared" si="0"/>
        <v>10000</v>
      </c>
      <c r="E13" s="30">
        <v>10000</v>
      </c>
      <c r="F13" s="37">
        <f t="shared" si="1"/>
        <v>0</v>
      </c>
      <c r="G13" s="85"/>
      <c r="H13" s="33"/>
      <c r="I13" s="34"/>
    </row>
    <row r="14" spans="1:9" s="35" customFormat="1" ht="18.75">
      <c r="A14" s="35" t="s">
        <v>40</v>
      </c>
      <c r="B14" s="29"/>
      <c r="C14" s="30">
        <v>226027</v>
      </c>
      <c r="D14" s="30">
        <f t="shared" si="0"/>
        <v>226027</v>
      </c>
      <c r="E14" s="30">
        <v>226027</v>
      </c>
      <c r="F14" s="37">
        <f t="shared" si="1"/>
        <v>0</v>
      </c>
      <c r="G14" s="85"/>
      <c r="H14" s="33"/>
      <c r="I14" s="34"/>
    </row>
    <row r="15" spans="1:9" s="35" customFormat="1" ht="15.75">
      <c r="A15" s="36" t="s">
        <v>24</v>
      </c>
      <c r="B15" s="29"/>
      <c r="C15" s="30"/>
      <c r="D15" s="30">
        <f t="shared" si="0"/>
        <v>0</v>
      </c>
      <c r="E15" s="30"/>
      <c r="F15" s="37">
        <f t="shared" si="1"/>
        <v>0</v>
      </c>
      <c r="G15" s="85"/>
      <c r="H15" s="33"/>
      <c r="I15" s="34"/>
    </row>
    <row r="16" spans="1:9" s="35" customFormat="1" ht="15.75">
      <c r="A16" s="36" t="s">
        <v>25</v>
      </c>
      <c r="B16" s="29"/>
      <c r="C16" s="30"/>
      <c r="D16" s="30">
        <f t="shared" si="0"/>
        <v>0</v>
      </c>
      <c r="E16" s="30"/>
      <c r="F16" s="37">
        <f t="shared" si="1"/>
        <v>0</v>
      </c>
      <c r="G16" s="85"/>
      <c r="H16" s="33"/>
      <c r="I16" s="34"/>
    </row>
    <row r="17" spans="1:9" s="35" customFormat="1" ht="18.75">
      <c r="A17" s="36" t="s">
        <v>41</v>
      </c>
      <c r="B17" s="29">
        <f>239000+561000</f>
        <v>800000</v>
      </c>
      <c r="C17" s="30">
        <v>1187186</v>
      </c>
      <c r="D17" s="30">
        <f>+C17</f>
        <v>1187186</v>
      </c>
      <c r="E17" s="30">
        <v>1187186</v>
      </c>
      <c r="F17" s="37">
        <f>E17-D17</f>
        <v>0</v>
      </c>
      <c r="G17" s="85"/>
      <c r="H17" s="33"/>
      <c r="I17" s="34"/>
    </row>
    <row r="18" spans="1:9" s="27" customFormat="1" ht="15.75">
      <c r="A18" s="20" t="s">
        <v>7</v>
      </c>
      <c r="B18" s="21">
        <f>SUM(B9:B17)</f>
        <v>8070000</v>
      </c>
      <c r="C18" s="21">
        <f>SUM(C10:C17)</f>
        <v>9152880</v>
      </c>
      <c r="D18" s="21">
        <f>SUM(D10:D17)</f>
        <v>9152880</v>
      </c>
      <c r="E18" s="21">
        <f>SUM(E10:E17)</f>
        <v>12102430.4</v>
      </c>
      <c r="F18" s="21">
        <f>SUM(F10:F17)</f>
        <v>2949550.4000000004</v>
      </c>
      <c r="G18" s="39"/>
      <c r="H18" s="25"/>
      <c r="I18" s="26"/>
    </row>
    <row r="19" spans="1:9" s="35" customFormat="1" ht="15.75">
      <c r="A19" s="28" t="s">
        <v>8</v>
      </c>
      <c r="B19" s="29"/>
      <c r="C19" s="30"/>
      <c r="D19" s="30"/>
      <c r="E19" s="58"/>
      <c r="F19" s="37"/>
      <c r="G19" s="41"/>
      <c r="H19" s="33"/>
      <c r="I19" s="34"/>
    </row>
    <row r="20" spans="1:9" s="35" customFormat="1" ht="15.75">
      <c r="A20" s="36" t="s">
        <v>31</v>
      </c>
      <c r="B20" s="29">
        <f>-7302000-688000</f>
        <v>-7990000</v>
      </c>
      <c r="C20" s="30">
        <v>-8450183</v>
      </c>
      <c r="D20" s="30">
        <f>+C20</f>
        <v>-8450183</v>
      </c>
      <c r="E20" s="30">
        <f>-(E18-E11)</f>
        <v>-11399733.4</v>
      </c>
      <c r="F20" s="37">
        <f>+E20-C20</f>
        <v>-2949550.4000000004</v>
      </c>
      <c r="G20" s="85"/>
      <c r="H20" s="33"/>
      <c r="I20" s="34"/>
    </row>
    <row r="21" spans="1:9" s="35" customFormat="1" ht="15.75">
      <c r="A21" s="36" t="s">
        <v>32</v>
      </c>
      <c r="B21" s="29"/>
      <c r="C21" s="30">
        <v>-702697</v>
      </c>
      <c r="D21" s="30">
        <f>+C21</f>
        <v>-702697</v>
      </c>
      <c r="E21" s="30">
        <v>-702697</v>
      </c>
      <c r="F21" s="37">
        <f>+E21-C21</f>
        <v>0</v>
      </c>
      <c r="G21" s="85"/>
      <c r="H21" s="33"/>
      <c r="I21" s="34"/>
    </row>
    <row r="22" spans="1:9" s="35" customFormat="1" ht="15.75">
      <c r="A22" s="36" t="s">
        <v>33</v>
      </c>
      <c r="B22" s="29"/>
      <c r="C22" s="30"/>
      <c r="D22" s="30"/>
      <c r="E22" s="30"/>
      <c r="F22" s="37"/>
      <c r="G22" s="42"/>
      <c r="H22" s="33"/>
      <c r="I22" s="34"/>
    </row>
    <row r="23" spans="1:9" s="35" customFormat="1" ht="15.75">
      <c r="A23" s="36"/>
      <c r="B23" s="29"/>
      <c r="C23" s="43"/>
      <c r="D23" s="30"/>
      <c r="E23" s="30"/>
      <c r="F23" s="37"/>
      <c r="G23" s="38"/>
      <c r="H23" s="33"/>
      <c r="I23" s="34"/>
    </row>
    <row r="24" spans="1:9" s="27" customFormat="1" ht="15.75">
      <c r="A24" s="44" t="s">
        <v>9</v>
      </c>
      <c r="B24" s="45">
        <f>SUM(B20:B23)</f>
        <v>-7990000</v>
      </c>
      <c r="C24" s="45">
        <f>SUM(C20:C23)</f>
        <v>-9152880</v>
      </c>
      <c r="D24" s="45">
        <f>SUM(D20:D23)</f>
        <v>-9152880</v>
      </c>
      <c r="E24" s="45">
        <f>SUM(E20:E23)</f>
        <v>-12102430.4</v>
      </c>
      <c r="F24" s="46">
        <f>+E24-C24</f>
        <v>-2949550.4000000004</v>
      </c>
      <c r="G24" s="47"/>
      <c r="H24" s="25"/>
      <c r="I24" s="26"/>
    </row>
    <row r="25" spans="1:9" s="35" customFormat="1" ht="18.75">
      <c r="A25" s="48" t="s">
        <v>28</v>
      </c>
      <c r="B25" s="49"/>
      <c r="C25" s="50"/>
      <c r="D25" s="50"/>
      <c r="E25" s="50"/>
      <c r="F25" s="51"/>
      <c r="G25" s="52"/>
      <c r="H25" s="33"/>
      <c r="I25" s="34"/>
    </row>
    <row r="26" spans="1:9" s="35" customFormat="1" ht="15.75">
      <c r="A26" s="53" t="s">
        <v>10</v>
      </c>
      <c r="B26" s="105"/>
      <c r="C26" s="29"/>
      <c r="D26" s="29"/>
      <c r="E26" s="29"/>
      <c r="F26" s="40"/>
      <c r="G26" s="86"/>
      <c r="H26" s="33"/>
      <c r="I26" s="34"/>
    </row>
    <row r="27" spans="1:9" s="35" customFormat="1" ht="15.75">
      <c r="A27" s="36" t="s">
        <v>34</v>
      </c>
      <c r="B27" s="105">
        <v>88000</v>
      </c>
      <c r="C27" s="29"/>
      <c r="D27" s="29"/>
      <c r="E27" s="29"/>
      <c r="F27" s="40"/>
      <c r="G27" s="86"/>
      <c r="H27" s="33"/>
      <c r="I27" s="34"/>
    </row>
    <row r="28" spans="1:9" s="35" customFormat="1" ht="15.75">
      <c r="A28" s="53"/>
      <c r="B28" s="105"/>
      <c r="C28" s="29"/>
      <c r="D28" s="29"/>
      <c r="E28" s="29"/>
      <c r="F28" s="40"/>
      <c r="G28" s="86"/>
      <c r="H28" s="33"/>
      <c r="I28" s="34"/>
    </row>
    <row r="29" spans="1:9" s="35" customFormat="1" ht="15.75">
      <c r="A29" s="28" t="s">
        <v>11</v>
      </c>
      <c r="B29" s="105"/>
      <c r="C29" s="29">
        <v>0</v>
      </c>
      <c r="D29" s="29"/>
      <c r="E29" s="29"/>
      <c r="F29" s="40"/>
      <c r="G29" s="86"/>
      <c r="H29" s="33"/>
      <c r="I29" s="34"/>
    </row>
    <row r="30" spans="1:102" s="116" customFormat="1" ht="15.75">
      <c r="A30" s="48" t="s">
        <v>12</v>
      </c>
      <c r="B30" s="84">
        <f>+B8+B18+B24+B29</f>
        <v>2212000</v>
      </c>
      <c r="C30" s="112">
        <f>+C8+C18+C24+C25</f>
        <v>2132499</v>
      </c>
      <c r="D30" s="112">
        <f>+D8+D18+D24+D25</f>
        <v>2212000</v>
      </c>
      <c r="E30" s="112">
        <f>+E8+E18+E24+E25</f>
        <v>2212000</v>
      </c>
      <c r="F30" s="113">
        <f>E30-C30</f>
        <v>79501</v>
      </c>
      <c r="G30" s="126" t="s">
        <v>50</v>
      </c>
      <c r="H30" s="114"/>
      <c r="I30" s="114"/>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row>
    <row r="31" spans="1:9" s="35" customFormat="1" ht="18.75">
      <c r="A31" s="53" t="s">
        <v>44</v>
      </c>
      <c r="B31" s="29"/>
      <c r="C31" s="30">
        <v>0</v>
      </c>
      <c r="D31" s="30">
        <v>0</v>
      </c>
      <c r="E31" s="108">
        <v>0</v>
      </c>
      <c r="F31" s="113">
        <f aca="true" t="shared" si="2" ref="F31:F36">E31-C31</f>
        <v>0</v>
      </c>
      <c r="G31" s="127"/>
      <c r="H31" s="57"/>
      <c r="I31" s="34"/>
    </row>
    <row r="32" spans="1:9" s="35" customFormat="1" ht="15.75">
      <c r="A32" s="36" t="s">
        <v>35</v>
      </c>
      <c r="B32" s="29"/>
      <c r="C32" s="30">
        <v>-4078507</v>
      </c>
      <c r="D32" s="30">
        <v>-4125000</v>
      </c>
      <c r="E32" s="108">
        <v>-4125000</v>
      </c>
      <c r="F32" s="51">
        <f t="shared" si="2"/>
        <v>-46493</v>
      </c>
      <c r="G32" s="127"/>
      <c r="H32" s="57"/>
      <c r="I32" s="34"/>
    </row>
    <row r="33" spans="1:9" s="35" customFormat="1" ht="15.75">
      <c r="A33" s="36" t="s">
        <v>36</v>
      </c>
      <c r="B33" s="29"/>
      <c r="C33" s="30">
        <v>1946008</v>
      </c>
      <c r="D33" s="30">
        <v>1913000</v>
      </c>
      <c r="E33" s="108">
        <v>1913000</v>
      </c>
      <c r="F33" s="51">
        <f t="shared" si="2"/>
        <v>-33008</v>
      </c>
      <c r="G33" s="56"/>
      <c r="H33" s="57"/>
      <c r="I33" s="34"/>
    </row>
    <row r="34" spans="1:9" s="27" customFormat="1" ht="15.75">
      <c r="A34" s="53" t="s">
        <v>13</v>
      </c>
      <c r="B34" s="59">
        <f>SUM(B31:B33)</f>
        <v>0</v>
      </c>
      <c r="C34" s="60">
        <f>SUM(C31:C33)</f>
        <v>-2132499</v>
      </c>
      <c r="D34" s="60">
        <f>SUM(D31:D33)</f>
        <v>-2212000</v>
      </c>
      <c r="E34" s="109">
        <f>SUM(E32:E33)</f>
        <v>-2212000</v>
      </c>
      <c r="F34" s="113">
        <f t="shared" si="2"/>
        <v>-79501</v>
      </c>
      <c r="G34" s="61"/>
      <c r="H34" s="62"/>
      <c r="I34" s="26"/>
    </row>
    <row r="35" spans="1:9" s="27" customFormat="1" ht="15.75">
      <c r="A35" s="20" t="s">
        <v>14</v>
      </c>
      <c r="B35" s="21">
        <f>+B30+B34</f>
        <v>2212000</v>
      </c>
      <c r="C35" s="22">
        <v>0</v>
      </c>
      <c r="D35" s="22">
        <f>+D30+D34</f>
        <v>0</v>
      </c>
      <c r="E35" s="22">
        <f>+E30+E34</f>
        <v>0</v>
      </c>
      <c r="F35" s="113">
        <f t="shared" si="2"/>
        <v>0</v>
      </c>
      <c r="G35" s="63"/>
      <c r="H35" s="25"/>
      <c r="I35" s="26"/>
    </row>
    <row r="36" spans="1:9" s="35" customFormat="1" ht="16.5" thickBot="1">
      <c r="A36" s="64" t="s">
        <v>15</v>
      </c>
      <c r="B36" s="82">
        <v>0</v>
      </c>
      <c r="C36" s="82">
        <v>0</v>
      </c>
      <c r="D36" s="87">
        <v>0</v>
      </c>
      <c r="E36" s="110">
        <v>0</v>
      </c>
      <c r="F36" s="113">
        <f t="shared" si="2"/>
        <v>0</v>
      </c>
      <c r="G36" s="65"/>
      <c r="H36" s="66"/>
      <c r="I36" s="34"/>
    </row>
    <row r="37" spans="1:8" s="70" customFormat="1" ht="13.5" customHeight="1">
      <c r="A37" s="67" t="s">
        <v>16</v>
      </c>
      <c r="B37" s="68"/>
      <c r="C37" s="69"/>
      <c r="D37" s="68"/>
      <c r="E37" s="102"/>
      <c r="G37" s="68"/>
      <c r="H37" s="68"/>
    </row>
    <row r="38" spans="2:8" s="70" customFormat="1" ht="10.5" customHeight="1">
      <c r="B38" s="71"/>
      <c r="C38" s="72"/>
      <c r="D38" s="71"/>
      <c r="E38" s="102"/>
      <c r="F38" s="68"/>
      <c r="G38" s="71"/>
      <c r="H38" s="71"/>
    </row>
    <row r="39" spans="1:8" s="70" customFormat="1" ht="24.75" customHeight="1">
      <c r="A39" s="123" t="s">
        <v>26</v>
      </c>
      <c r="B39" s="124"/>
      <c r="C39" s="124"/>
      <c r="D39" s="124"/>
      <c r="E39" s="124"/>
      <c r="F39" s="124"/>
      <c r="G39" s="54"/>
      <c r="H39" s="71"/>
    </row>
    <row r="40" spans="1:8" s="70" customFormat="1" ht="19.5" customHeight="1">
      <c r="A40" s="123" t="s">
        <v>27</v>
      </c>
      <c r="B40" s="124"/>
      <c r="C40" s="124"/>
      <c r="D40" s="124"/>
      <c r="E40" s="124"/>
      <c r="F40" s="124"/>
      <c r="G40" s="74"/>
      <c r="H40" s="71"/>
    </row>
    <row r="41" spans="1:8" s="35" customFormat="1" ht="24.75" customHeight="1">
      <c r="A41" s="123" t="s">
        <v>38</v>
      </c>
      <c r="B41" s="124"/>
      <c r="C41" s="124"/>
      <c r="D41" s="124"/>
      <c r="E41" s="124"/>
      <c r="F41" s="124"/>
      <c r="G41" s="73"/>
      <c r="H41" s="73"/>
    </row>
    <row r="42" spans="1:8" s="35" customFormat="1" ht="35.25" customHeight="1">
      <c r="A42" s="121" t="s">
        <v>47</v>
      </c>
      <c r="B42" s="122"/>
      <c r="C42" s="122"/>
      <c r="D42" s="122"/>
      <c r="E42" s="122"/>
      <c r="F42" s="122"/>
      <c r="G42" s="117"/>
      <c r="H42" s="54"/>
    </row>
    <row r="43" spans="1:8" s="35" customFormat="1" ht="15.75">
      <c r="A43" s="123" t="s">
        <v>42</v>
      </c>
      <c r="B43" s="124"/>
      <c r="C43" s="124"/>
      <c r="D43" s="124"/>
      <c r="E43" s="124"/>
      <c r="F43" s="124"/>
      <c r="G43" s="54"/>
      <c r="H43" s="54"/>
    </row>
    <row r="44" spans="1:8" s="35" customFormat="1" ht="48" customHeight="1">
      <c r="A44" s="121" t="s">
        <v>43</v>
      </c>
      <c r="B44" s="122"/>
      <c r="C44" s="122"/>
      <c r="D44" s="122"/>
      <c r="E44" s="122"/>
      <c r="F44" s="122"/>
      <c r="G44" s="117"/>
      <c r="H44" s="54"/>
    </row>
    <row r="45" spans="1:8" s="35" customFormat="1" ht="21.75" customHeight="1">
      <c r="A45" s="118" t="s">
        <v>45</v>
      </c>
      <c r="B45" s="119"/>
      <c r="C45" s="119"/>
      <c r="D45" s="119"/>
      <c r="E45" s="119"/>
      <c r="F45" s="119"/>
      <c r="G45" s="119"/>
      <c r="H45" s="54"/>
    </row>
    <row r="46" spans="1:8" s="35" customFormat="1" ht="15.75">
      <c r="A46" s="76"/>
      <c r="B46" s="74"/>
      <c r="C46" s="75"/>
      <c r="D46" s="74"/>
      <c r="E46" s="103"/>
      <c r="F46" s="74"/>
      <c r="G46" s="71"/>
      <c r="H46" s="54"/>
    </row>
    <row r="47" spans="1:8" s="35" customFormat="1" ht="15.75">
      <c r="A47" s="76"/>
      <c r="B47" s="74"/>
      <c r="C47" s="75"/>
      <c r="D47" s="74"/>
      <c r="E47" s="103"/>
      <c r="F47" s="74"/>
      <c r="G47" s="71"/>
      <c r="H47" s="54"/>
    </row>
    <row r="48" spans="2:8" ht="15">
      <c r="B48" s="78"/>
      <c r="C48" s="79"/>
      <c r="D48" s="78"/>
      <c r="E48" s="104"/>
      <c r="F48" s="78"/>
      <c r="G48" s="80"/>
      <c r="H48" s="81"/>
    </row>
    <row r="49" spans="2:8" ht="15">
      <c r="B49" s="78"/>
      <c r="C49" s="79"/>
      <c r="D49" s="78"/>
      <c r="E49" s="104"/>
      <c r="F49" s="78"/>
      <c r="G49" s="80"/>
      <c r="H49" s="81"/>
    </row>
    <row r="50" spans="2:8" ht="15">
      <c r="B50" s="78"/>
      <c r="C50" s="79"/>
      <c r="D50" s="78"/>
      <c r="E50" s="104"/>
      <c r="F50" s="78"/>
      <c r="G50" s="80"/>
      <c r="H50" s="81"/>
    </row>
    <row r="51" spans="2:8" ht="15">
      <c r="B51" s="78"/>
      <c r="C51" s="79"/>
      <c r="D51" s="78"/>
      <c r="E51" s="104"/>
      <c r="F51" s="78"/>
      <c r="G51" s="80"/>
      <c r="H51" s="81"/>
    </row>
    <row r="52" ht="12.75">
      <c r="G52" s="80"/>
    </row>
    <row r="53" ht="12.75">
      <c r="G53" s="80"/>
    </row>
    <row r="54" ht="12.75">
      <c r="G54" s="80"/>
    </row>
    <row r="55" ht="12.75">
      <c r="G55" s="80"/>
    </row>
    <row r="56" ht="12.75">
      <c r="G56" s="80"/>
    </row>
    <row r="57" ht="12.75">
      <c r="G57" s="80"/>
    </row>
    <row r="58" ht="12.75">
      <c r="G58" s="80"/>
    </row>
    <row r="59" ht="12.75">
      <c r="G59" s="80"/>
    </row>
    <row r="60" ht="12.75">
      <c r="G60" s="80"/>
    </row>
    <row r="61" ht="12.75">
      <c r="G61" s="80"/>
    </row>
    <row r="62" ht="12.75">
      <c r="G62" s="80"/>
    </row>
    <row r="63" ht="12.75">
      <c r="G63" s="80"/>
    </row>
    <row r="64" ht="12.75">
      <c r="G64" s="80"/>
    </row>
    <row r="65" ht="12.75">
      <c r="G65" s="80"/>
    </row>
    <row r="66" ht="12.75">
      <c r="G66" s="80"/>
    </row>
    <row r="67" ht="12.75">
      <c r="G67" s="80"/>
    </row>
    <row r="68" ht="12.75">
      <c r="G68" s="80"/>
    </row>
    <row r="69" ht="12.75">
      <c r="G69" s="80"/>
    </row>
    <row r="70" ht="12.75">
      <c r="G70" s="80"/>
    </row>
    <row r="71" ht="12.75">
      <c r="G71" s="80"/>
    </row>
    <row r="72" ht="12.75">
      <c r="G72" s="80"/>
    </row>
    <row r="73" ht="12.75">
      <c r="G73" s="80"/>
    </row>
    <row r="74" ht="12.75">
      <c r="G74" s="80"/>
    </row>
    <row r="75" ht="12.75">
      <c r="G75" s="80"/>
    </row>
    <row r="76" ht="12.75">
      <c r="G76" s="80"/>
    </row>
    <row r="77" ht="12.75">
      <c r="G77" s="80"/>
    </row>
    <row r="78" ht="12.75">
      <c r="G78" s="80"/>
    </row>
    <row r="79" ht="12.75">
      <c r="G79" s="80"/>
    </row>
    <row r="80" ht="12.75">
      <c r="G80" s="80"/>
    </row>
    <row r="81" ht="12.75">
      <c r="G81" s="80"/>
    </row>
    <row r="82" ht="12.75">
      <c r="G82" s="80"/>
    </row>
    <row r="83" ht="12.75">
      <c r="G83" s="80"/>
    </row>
    <row r="84" ht="12.75">
      <c r="G84" s="80"/>
    </row>
    <row r="85" ht="12.75">
      <c r="G85" s="80"/>
    </row>
    <row r="86" ht="12.75">
      <c r="G86" s="80"/>
    </row>
    <row r="87" ht="12.75">
      <c r="G87" s="80"/>
    </row>
    <row r="88" ht="12.75">
      <c r="G88" s="80"/>
    </row>
    <row r="89" ht="12.75">
      <c r="G89" s="80"/>
    </row>
    <row r="90" ht="12.75">
      <c r="G90" s="80"/>
    </row>
    <row r="91" ht="12.75">
      <c r="G91" s="80"/>
    </row>
    <row r="92" ht="12.75">
      <c r="G92" s="80"/>
    </row>
    <row r="93" ht="12.75">
      <c r="G93" s="80"/>
    </row>
    <row r="94" ht="12.75">
      <c r="G94" s="80"/>
    </row>
    <row r="95" ht="12.75">
      <c r="G95" s="80"/>
    </row>
    <row r="96" ht="12.75">
      <c r="G96" s="80"/>
    </row>
    <row r="97" ht="12.75">
      <c r="G97" s="80"/>
    </row>
    <row r="98" ht="12.75">
      <c r="G98" s="80"/>
    </row>
    <row r="99" ht="12.75">
      <c r="G99" s="80"/>
    </row>
    <row r="100" ht="12.75">
      <c r="G100" s="80"/>
    </row>
    <row r="101" ht="12.75">
      <c r="G101" s="80"/>
    </row>
    <row r="102" ht="12.75">
      <c r="G102" s="80"/>
    </row>
    <row r="103" ht="12.75">
      <c r="G103" s="80"/>
    </row>
    <row r="104" ht="12.75">
      <c r="G104" s="80"/>
    </row>
    <row r="105" ht="12.75">
      <c r="G105" s="80"/>
    </row>
    <row r="106" ht="12.75">
      <c r="G106" s="80"/>
    </row>
    <row r="107" ht="12.75">
      <c r="G107" s="80"/>
    </row>
    <row r="108" ht="12.75">
      <c r="G108" s="80"/>
    </row>
    <row r="109" ht="12.75">
      <c r="G109" s="80"/>
    </row>
    <row r="110" ht="12.75">
      <c r="G110" s="80"/>
    </row>
    <row r="111" ht="12.75">
      <c r="G111" s="80"/>
    </row>
    <row r="112" ht="12.75">
      <c r="G112" s="80"/>
    </row>
    <row r="113" ht="12.75">
      <c r="G113" s="80"/>
    </row>
    <row r="114" ht="12.75">
      <c r="G114" s="80"/>
    </row>
    <row r="115" ht="12.75">
      <c r="G115" s="80"/>
    </row>
    <row r="116" ht="12.75">
      <c r="G116" s="80"/>
    </row>
    <row r="117" ht="12.75">
      <c r="G117" s="80"/>
    </row>
    <row r="118" ht="12.75">
      <c r="G118" s="80"/>
    </row>
    <row r="119" ht="12.75">
      <c r="G119" s="80"/>
    </row>
    <row r="120" ht="12.75">
      <c r="G120" s="80"/>
    </row>
    <row r="121" ht="12.75">
      <c r="G121" s="80"/>
    </row>
    <row r="122" ht="12.75">
      <c r="G122" s="80"/>
    </row>
    <row r="123" ht="12.75">
      <c r="G123" s="80"/>
    </row>
    <row r="124" ht="12.75">
      <c r="G124" s="80"/>
    </row>
    <row r="125" ht="12.75">
      <c r="G125" s="80"/>
    </row>
    <row r="126" ht="12.75">
      <c r="G126" s="80"/>
    </row>
    <row r="127" ht="12.75">
      <c r="G127" s="80"/>
    </row>
    <row r="128" ht="12.75">
      <c r="G128" s="80"/>
    </row>
    <row r="129" ht="12.75">
      <c r="G129" s="80"/>
    </row>
    <row r="130" ht="12.75">
      <c r="G130" s="80"/>
    </row>
    <row r="131" ht="12.75">
      <c r="G131" s="80"/>
    </row>
    <row r="132" ht="12.75">
      <c r="G132" s="80"/>
    </row>
    <row r="133" ht="12.75">
      <c r="G133" s="80"/>
    </row>
    <row r="134" ht="12.75">
      <c r="G134" s="80"/>
    </row>
    <row r="135" ht="12.75">
      <c r="G135" s="80"/>
    </row>
    <row r="136" ht="12.75">
      <c r="G136" s="80"/>
    </row>
    <row r="137" ht="12.75">
      <c r="G137" s="80"/>
    </row>
    <row r="138" ht="12.75">
      <c r="G138" s="80"/>
    </row>
    <row r="139" ht="12.75">
      <c r="G139" s="80"/>
    </row>
    <row r="140" ht="12.75">
      <c r="G140" s="80"/>
    </row>
  </sheetData>
  <mergeCells count="10">
    <mergeCell ref="A2:G2"/>
    <mergeCell ref="A39:F39"/>
    <mergeCell ref="A40:F40"/>
    <mergeCell ref="A41:F41"/>
    <mergeCell ref="G30:G32"/>
    <mergeCell ref="A45:G45"/>
    <mergeCell ref="G10:G11"/>
    <mergeCell ref="A42:F42"/>
    <mergeCell ref="A44:F44"/>
    <mergeCell ref="A43:F43"/>
  </mergeCells>
  <printOptions/>
  <pageMargins left="0.75" right="0.75" top="1" bottom="1" header="0.5" footer="0.5"/>
  <pageSetup fitToHeight="2" fitToWidth="1"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Pedroza, Melani</cp:lastModifiedBy>
  <cp:lastPrinted>2006-08-24T19:58:17Z</cp:lastPrinted>
  <dcterms:created xsi:type="dcterms:W3CDTF">2006-04-10T21:55:54Z</dcterms:created>
  <dcterms:modified xsi:type="dcterms:W3CDTF">2006-09-13T22:03:05Z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