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ttachment B" sheetId="1" r:id="rId1"/>
  </sheets>
  <externalReferences>
    <externalReference r:id="rId4"/>
    <externalReference r:id="rId5"/>
    <externalReference r:id="rId6"/>
  </externalReferences>
  <definedNames>
    <definedName name="_xlnm.Print_Area" localSheetId="0">'Attachment B'!$A$1:$J$300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<sst xmlns="http://schemas.openxmlformats.org/spreadsheetml/2006/main" count="431" uniqueCount="370">
  <si>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</si>
  <si>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</si>
  <si>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</si>
  <si>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</si>
  <si>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</si>
  <si>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</si>
  <si>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</si>
  <si>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</si>
  <si>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</si>
  <si>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3090/PARKS AND OPEN SPACE ACQUISITION</t>
  </si>
  <si>
    <t>3090/PARKS AND OPEN SPACE ACQUISITION Total</t>
  </si>
  <si>
    <t>3151/CONSERVATION FUTURES SUBFUND</t>
  </si>
  <si>
    <t>315000</t>
  </si>
  <si>
    <t>Finance Dept Fund Charge</t>
  </si>
  <si>
    <t>315099</t>
  </si>
  <si>
    <t>CFL Program Support</t>
  </si>
  <si>
    <t>315600</t>
  </si>
  <si>
    <t>TDR Program Support</t>
  </si>
  <si>
    <t>3151/CONSERVATION FUTURES SUBFUND Total</t>
  </si>
  <si>
    <t>3160/PARKS &amp; RECREATION - OPEN SPACE CONSTRUCTION</t>
  </si>
  <si>
    <t>316000</t>
  </si>
  <si>
    <t>Project Implementation</t>
  </si>
  <si>
    <t>316001</t>
  </si>
  <si>
    <t>Joint Development</t>
  </si>
  <si>
    <t>316002</t>
  </si>
  <si>
    <t>Budget Development</t>
  </si>
  <si>
    <t>316008</t>
  </si>
  <si>
    <t>316415</t>
  </si>
  <si>
    <t>316505</t>
  </si>
  <si>
    <t>3160/PARKS &amp; RECREATION - OPEN SPACE CONSTRUCTION Total</t>
  </si>
  <si>
    <t>3220/HOUSING OPPORTUNITY ACQUISITION</t>
  </si>
  <si>
    <t>333900</t>
  </si>
  <si>
    <t>HOMELESS HOUSING &amp; SERVICES FUND</t>
  </si>
  <si>
    <t>3220/HOUSING OPPORTUNITY ACQUISITION Total</t>
  </si>
  <si>
    <t>3310/BUILDING MODERNIZATION &amp; CONSTRUCTION</t>
  </si>
  <si>
    <t>667000</t>
  </si>
  <si>
    <t>Property Services: County Leases (Master Project)</t>
  </si>
  <si>
    <t>3310/BUILDING MODERNIZATION &amp; CONSTRUCTION Total</t>
  </si>
  <si>
    <t>3391/WORKING FOREST 96 BD SBFD</t>
  </si>
  <si>
    <t>339000</t>
  </si>
  <si>
    <t>339101</t>
  </si>
  <si>
    <t>Working Forest Program</t>
  </si>
  <si>
    <t>3391/WORKING FOREST 96 BD SBFD Total</t>
  </si>
  <si>
    <t>3392/TITLE 3 FORESTRY</t>
  </si>
  <si>
    <t>339205</t>
  </si>
  <si>
    <t>3392/TITLE 3 FORESTRY Total</t>
  </si>
  <si>
    <t>3490/PARKS FACILITIES REHABILITATION</t>
  </si>
  <si>
    <t>349025</t>
  </si>
  <si>
    <t>Fund 3490 Central Rates</t>
  </si>
  <si>
    <t>3490/PARKS FACILITIES REHABILITATION Total</t>
  </si>
  <si>
    <t>3581/PARKS CAPITAL FUND</t>
  </si>
  <si>
    <t>358203</t>
  </si>
  <si>
    <t>Judd Creek/Paradise Valley</t>
  </si>
  <si>
    <t>3581/PARKS CAPITAL FUND Total</t>
  </si>
  <si>
    <t>3673/CRITICAL AREAS MITIGATION</t>
  </si>
  <si>
    <t>367399</t>
  </si>
  <si>
    <t>3673/CRITICAL AREAS MITIGATION Total</t>
  </si>
  <si>
    <t>3681/REAL ESTATE EXCISE TAX #1 (REET 1)</t>
  </si>
  <si>
    <t>CENTRAL COSTS</t>
  </si>
  <si>
    <t>368184</t>
  </si>
  <si>
    <t>REET I Debt Service</t>
  </si>
  <si>
    <t>3681/REAL ESTATE EXCISE TAX #1 (REET 1) Total</t>
  </si>
  <si>
    <t>3682/REAL ESTATE EXCISE TAX #2 (REET 2)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</si>
  <si>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</si>
  <si>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</si>
  <si>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</si>
  <si>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</si>
  <si>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</si>
  <si>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</si>
  <si>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</si>
  <si>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>3682/REAL ESTATE EXCISE TAX #2 (REET 2) Total</t>
  </si>
  <si>
    <t>3691/TRNSF OF DEV CREDIT PROG</t>
  </si>
  <si>
    <t>369000</t>
  </si>
  <si>
    <t>TDR Central Finance Charges</t>
  </si>
  <si>
    <t>369099</t>
  </si>
  <si>
    <t>3691/TRNSF OF DEV CREDIT PROG Total</t>
  </si>
  <si>
    <t>3771/OIRM CAPITAL PROJECTS</t>
  </si>
  <si>
    <t>3771/OIRM CAPITAL PROJECTS Total</t>
  </si>
  <si>
    <t>3781/ITS CAPITAL FUND</t>
  </si>
  <si>
    <t>3781/ITS CAPITAL FUND Total</t>
  </si>
  <si>
    <t>3841/FARMLAND PRESVTN 96 BNDFD</t>
  </si>
  <si>
    <t>D03841</t>
  </si>
  <si>
    <t>3841/FARMLAND PRESVTN 96 BNDFD Total</t>
  </si>
  <si>
    <t>3842/AGRICULTURE PRESERVATION</t>
  </si>
  <si>
    <t>3842/AGRICULTURE PRESERVATION Total</t>
  </si>
  <si>
    <t>3951/BUILDING REPAIR AND REPLACEMENT SUBFUND</t>
  </si>
  <si>
    <t>3951/BUILDING REPAIR AND REPLACEMENT SUBFUND Total</t>
  </si>
  <si>
    <t>3961/HARBORVIEW MEDICAL CENTER BUILDING REPAIR &amp; REMODEL</t>
  </si>
  <si>
    <t>678471</t>
  </si>
  <si>
    <t>3961/HARBORVIEW MEDICAL CENTER BUILDING REPAIR &amp; REMODEL Total</t>
  </si>
  <si>
    <t>South County Regional Trail Linkages</t>
  </si>
  <si>
    <t>3543/OPEN SPACE BLACK DIAMOND PJJ SUBFND</t>
  </si>
  <si>
    <t>D03543</t>
  </si>
  <si>
    <t>OS BLK DIAMOND DEFAULT</t>
  </si>
  <si>
    <t>3543/OPEN SPACE BLACK DIAMOND PJJ SUBFND Total</t>
  </si>
  <si>
    <t>3548/OS ISSAQUAH PROJTS SUBFND</t>
  </si>
  <si>
    <t>354803</t>
  </si>
  <si>
    <t>TIBBETS VALLEY TRAILHEAD</t>
  </si>
  <si>
    <t>D14691</t>
  </si>
  <si>
    <t>TRNSF OF DEV CREDIT PROG</t>
  </si>
  <si>
    <t>3180/SURF &amp; STRM WTR MGMT CNST</t>
  </si>
  <si>
    <t>047105</t>
  </si>
  <si>
    <t>RIVERS MAJOR MAINT</t>
  </si>
  <si>
    <t>047109</t>
  </si>
  <si>
    <t>F318 CENTRAL COSTS</t>
  </si>
  <si>
    <t>047112</t>
  </si>
  <si>
    <t>047120</t>
  </si>
  <si>
    <t>XFR TO FLOOD DST CAPITAL</t>
  </si>
  <si>
    <t>FLOOD HAZARD MITIGATION</t>
  </si>
  <si>
    <t>D10748</t>
  </si>
  <si>
    <t>SURF &amp; STRM WTR MGMT CNST</t>
  </si>
  <si>
    <t>367300</t>
  </si>
  <si>
    <t>CAO MR MASTER</t>
  </si>
  <si>
    <t>MM9999</t>
  </si>
  <si>
    <t>CAO LONG TERM MM</t>
  </si>
  <si>
    <t>MS7001</t>
  </si>
  <si>
    <t>HAUPT B04L2252/L05SAX05</t>
  </si>
  <si>
    <t>MS8001</t>
  </si>
  <si>
    <t>WILLIAMS L05CG058</t>
  </si>
  <si>
    <t>MS8004</t>
  </si>
  <si>
    <t>GABRIEL B05L0037</t>
  </si>
  <si>
    <t>MS9001</t>
  </si>
  <si>
    <t>PSEL05CG050</t>
  </si>
  <si>
    <t>PA9999</t>
  </si>
  <si>
    <t>CAO PROGRAM ADMIN</t>
  </si>
  <si>
    <t>CAO Mit Central Chrg</t>
  </si>
  <si>
    <t>COOP EXT ORCA PROGRAM</t>
  </si>
  <si>
    <t>URBAN FORESTRY PROGRAM</t>
  </si>
  <si>
    <t>FIRE SAFE FORESTS</t>
  </si>
  <si>
    <t>3672/ENVIRONMENTAL RESOURCE</t>
  </si>
  <si>
    <t>3672/ENVIRONMENTAL RESOURCE Total</t>
  </si>
  <si>
    <t>3180/SURF &amp; STRM WTR MGMT CNST Total</t>
  </si>
  <si>
    <t>367200</t>
  </si>
  <si>
    <t>TACOMA PIPELIN MITIGATION</t>
  </si>
  <si>
    <t>367299</t>
  </si>
  <si>
    <t>ENVIRO RESOURCE CENTRAL C</t>
  </si>
  <si>
    <t>FARMLANDS INITIATIVE</t>
  </si>
  <si>
    <t>FINANCE DEPT FUND CHARGE</t>
  </si>
  <si>
    <t>NONBOND FARMLAND LEASE</t>
  </si>
  <si>
    <t>MT PEAK MASTER</t>
  </si>
  <si>
    <t>REGIONAL TRAILS PLAN UPDA</t>
  </si>
  <si>
    <t>316713</t>
  </si>
  <si>
    <t>EVERGREEN POOL IMPROVEMEN</t>
  </si>
  <si>
    <t>316804</t>
  </si>
  <si>
    <t>CASCADE LND CONSE-RAGNG R</t>
  </si>
  <si>
    <t>316811</t>
  </si>
  <si>
    <t>MAINTENANCE FACILITY</t>
  </si>
  <si>
    <t>GIS PROJECT-APPLICATIONS</t>
  </si>
  <si>
    <t>316065</t>
  </si>
  <si>
    <t>WW 2000 SITE MGMT PLAN</t>
  </si>
  <si>
    <t>PK LITIGATION PROJ</t>
  </si>
  <si>
    <t>115C01</t>
  </si>
  <si>
    <t>WASH DOT REVIEW</t>
  </si>
  <si>
    <t>316040</t>
  </si>
  <si>
    <t>EMERG CONTING FUND 3160</t>
  </si>
  <si>
    <t>316425</t>
  </si>
  <si>
    <t>BURKE GILMAN TRAIL</t>
  </si>
  <si>
    <t>316553</t>
  </si>
  <si>
    <t>WHITE RIVER BRIDGE PROJ</t>
  </si>
  <si>
    <t>316560</t>
  </si>
  <si>
    <t>TRNSFR LKWOOD PK COMM-TAF</t>
  </si>
  <si>
    <t>309005</t>
  </si>
  <si>
    <t>NORTHSHORE SCHL DIST417FL</t>
  </si>
  <si>
    <t>309014</t>
  </si>
  <si>
    <t>TRANSFER TO FUND 3490</t>
  </si>
  <si>
    <t>559N07</t>
  </si>
  <si>
    <t>LAKEWOOD PK ENHANCEMENTS</t>
  </si>
  <si>
    <t>349525</t>
  </si>
  <si>
    <t>BALLFIELD REHABILITATION</t>
  </si>
  <si>
    <t>349610</t>
  </si>
  <si>
    <t>MARYMOOR ROOF REPLACEMENT</t>
  </si>
  <si>
    <t>349606</t>
  </si>
  <si>
    <t>GREEN RIVER TRAIL PHASE 2</t>
  </si>
  <si>
    <t>387304</t>
  </si>
  <si>
    <t>387306</t>
  </si>
  <si>
    <t>3873/HMC CONSTRUCTION 97</t>
  </si>
  <si>
    <t>668310</t>
  </si>
  <si>
    <t>668316</t>
  </si>
  <si>
    <t>668318</t>
  </si>
  <si>
    <t>678419</t>
  </si>
  <si>
    <t>678671</t>
  </si>
  <si>
    <t>678672</t>
  </si>
  <si>
    <t>EH TELEVISION UPGRADES</t>
  </si>
  <si>
    <t>CICU/ECHO BACKFILL 2EH</t>
  </si>
  <si>
    <t>BOND BLDGS START UP COSTS</t>
  </si>
  <si>
    <t>FIRE HOUSE EXTERIOR MAINT</t>
  </si>
  <si>
    <t>GEH INTERSTITIAL RENVTN</t>
  </si>
  <si>
    <t>3WH NEUROLGY INPTNT RNV</t>
  </si>
  <si>
    <t>GEH INTERSTITIAL RENOVATION</t>
  </si>
  <si>
    <t>REGIONAL OPEN SPACE INITI</t>
  </si>
  <si>
    <t>HISTORIC LOWR GRN APD-PEL</t>
  </si>
  <si>
    <t>358219</t>
  </si>
  <si>
    <t>WHITE RIVER CORRIDOR</t>
  </si>
  <si>
    <t>REET 1 TRANSFER TO 3160</t>
  </si>
  <si>
    <t>REET 1 TRANSFER TO 3490</t>
  </si>
  <si>
    <t>CEDAR LEG/ESA FED MATCH</t>
  </si>
  <si>
    <t>315103</t>
  </si>
  <si>
    <t>315158</t>
  </si>
  <si>
    <t>BASS/BEAVER/DANDY</t>
  </si>
  <si>
    <t>315181</t>
  </si>
  <si>
    <t>MID ISSAQUAH CR CONSVRTN</t>
  </si>
  <si>
    <t>315183</t>
  </si>
  <si>
    <t>PARADISE VALLEY JUDD CR</t>
  </si>
  <si>
    <t>315198</t>
  </si>
  <si>
    <t>BIG SPRING/NEWAUKUM CONFL</t>
  </si>
  <si>
    <t>315206</t>
  </si>
  <si>
    <t>SAMMAMISH VALLEY FARMLND</t>
  </si>
  <si>
    <t>315208</t>
  </si>
  <si>
    <t>WHITE RIVER PSE CORRIDOR</t>
  </si>
  <si>
    <t>TDR PARTNERSHIP</t>
  </si>
  <si>
    <t>315758</t>
  </si>
  <si>
    <t>MUL - EASTSIDE RAIL TRAIL</t>
  </si>
  <si>
    <t>315760</t>
  </si>
  <si>
    <t>NOR - WALKER PRESERVE ADD</t>
  </si>
  <si>
    <t>315197</t>
  </si>
  <si>
    <t>CEDAR RIVER PRESERVATION</t>
  </si>
  <si>
    <t>315426</t>
  </si>
  <si>
    <t>DISCOVERY PARK CAPEHART</t>
  </si>
  <si>
    <t>315429</t>
  </si>
  <si>
    <t>12TH AVE URBAN CNTR</t>
  </si>
  <si>
    <t>315728</t>
  </si>
  <si>
    <t>KENMORE CFL</t>
  </si>
  <si>
    <t>315750</t>
  </si>
  <si>
    <t>BEL-BLLVUE GRNWYS &amp; OS</t>
  </si>
  <si>
    <t>315772</t>
  </si>
  <si>
    <t>KNT-PANTHER LAKE</t>
  </si>
  <si>
    <t>315780</t>
  </si>
  <si>
    <t>MUL-XFR TO 352345 E CIT</t>
  </si>
  <si>
    <t>Grand Total General Government Capital Improvement Program</t>
  </si>
  <si>
    <t>395212</t>
  </si>
  <si>
    <t>ISP - JH OPERATIONS</t>
  </si>
  <si>
    <t>395213</t>
  </si>
  <si>
    <t>JAIL HEALTH EQUIPMENT</t>
  </si>
  <si>
    <t>395313</t>
  </si>
  <si>
    <t>DUEL FUEL-LAUNDRY DRYER</t>
  </si>
  <si>
    <t>395444</t>
  </si>
  <si>
    <t>FINANCE CHARGE - 3951</t>
  </si>
  <si>
    <t>395614</t>
  </si>
  <si>
    <t>GOAT HILL SE FACILITY</t>
  </si>
  <si>
    <t>395624</t>
  </si>
  <si>
    <t>RJC UTILTY CST ENRGY PRJT</t>
  </si>
  <si>
    <t>395657</t>
  </si>
  <si>
    <t>DATA CENTER SPECIFICATION</t>
  </si>
  <si>
    <t>395705</t>
  </si>
  <si>
    <t>YSC FLUSH VALVES &amp; TIMING</t>
  </si>
  <si>
    <t>395774</t>
  </si>
  <si>
    <t>OPD OFFICE SECURITY IMP</t>
  </si>
  <si>
    <t>395922</t>
  </si>
  <si>
    <t>NATIONAL POLLUTANT DISCHA</t>
  </si>
  <si>
    <t>D17587</t>
  </si>
  <si>
    <t>BR&amp;R-NEW PROJECTS-DEFAULT</t>
  </si>
  <si>
    <t>395600</t>
  </si>
  <si>
    <t>CH SOUTH ENTRY ANALYSIS</t>
  </si>
  <si>
    <t>395740</t>
  </si>
  <si>
    <t>KCCF (ISP) SECURITY ELEC</t>
  </si>
  <si>
    <t>3X5414</t>
  </si>
  <si>
    <t>DAD ELECTRONIC SECURITY</t>
  </si>
  <si>
    <t>395211</t>
  </si>
  <si>
    <t>ISP - DAJD OPERATIONS</t>
  </si>
  <si>
    <t>395696</t>
  </si>
  <si>
    <t>ELECTIONS CONSLIDATED FAC</t>
  </si>
  <si>
    <t>395558</t>
  </si>
  <si>
    <t>REGIONAL JUSTICE CTR SMP</t>
  </si>
  <si>
    <t>395833</t>
  </si>
  <si>
    <t>JAIL ADA COMPLIANT CELLS</t>
  </si>
  <si>
    <t>3346/INFORMATION SYSTEMS</t>
  </si>
  <si>
    <t>3346/INFORMATION SYSTEMS Total</t>
  </si>
  <si>
    <t>D12278</t>
  </si>
  <si>
    <t>ORG 2278 DFLT</t>
  </si>
  <si>
    <t>3434/96 TECH SYSTEMS BD SBFND</t>
  </si>
  <si>
    <t>3434/96 TECH SYSTEMS BD SBFND Total</t>
  </si>
  <si>
    <t>D13430</t>
  </si>
  <si>
    <t>ORG 3430 DEFAULT</t>
  </si>
  <si>
    <t>377117</t>
  </si>
  <si>
    <t>377118</t>
  </si>
  <si>
    <t>REALS EQUIPMENT REPLACEME</t>
  </si>
  <si>
    <t>E-RECORDING INITIATIVE</t>
  </si>
  <si>
    <t>377137</t>
  </si>
  <si>
    <t>377140</t>
  </si>
  <si>
    <t>PUBLIC SAFETY EDMS FOR RE</t>
  </si>
  <si>
    <t>ELECTIONS MGMT/VOTER REG</t>
  </si>
  <si>
    <t>377167</t>
  </si>
  <si>
    <t>VETERANS INFO SYSTEM</t>
  </si>
  <si>
    <t>377174</t>
  </si>
  <si>
    <t>HMC VIDEO CONFERENCING</t>
  </si>
  <si>
    <t>377176</t>
  </si>
  <si>
    <t>377179</t>
  </si>
  <si>
    <t>377180</t>
  </si>
  <si>
    <t>377181</t>
  </si>
  <si>
    <t>KCCF STRUCTURED WIRING</t>
  </si>
  <si>
    <t>JOINT TECHNOLOGY STRATEGI</t>
  </si>
  <si>
    <t>DRUG DIVERSION COURT DATA</t>
  </si>
  <si>
    <t>IT SECURITY ENHANCEMENT P</t>
  </si>
  <si>
    <t>377183</t>
  </si>
  <si>
    <t>INVENTORY TRACKING &amp; ASSE</t>
  </si>
  <si>
    <t>377186</t>
  </si>
  <si>
    <t>377187</t>
  </si>
  <si>
    <t>377188</t>
  </si>
  <si>
    <t>DJA: EXPANSION OF E-COMME</t>
  </si>
  <si>
    <t>JUD AD TECH PROJ CU SVCS</t>
  </si>
  <si>
    <t>CT VID RECORD SYS UPGRADE</t>
  </si>
  <si>
    <t>377207</t>
  </si>
  <si>
    <t>ELECTIONS IT EQUIP TESTNG</t>
  </si>
  <si>
    <t>377212</t>
  </si>
  <si>
    <t>CORE UPGRADE BUSINESS CAS</t>
  </si>
  <si>
    <t>377225</t>
  </si>
  <si>
    <t>377226</t>
  </si>
  <si>
    <t>COMMUNICABLE DISEASE DATA</t>
  </si>
  <si>
    <t>ENVISION PUBLIC PORTAL</t>
  </si>
  <si>
    <t>D10105</t>
  </si>
  <si>
    <t>OIRM CAPITAL PROJECT DFLT</t>
  </si>
  <si>
    <t>377202</t>
  </si>
  <si>
    <t>Remote Access Ssl Vpn</t>
  </si>
  <si>
    <t>377221</t>
  </si>
  <si>
    <t>Novell To Windows</t>
  </si>
  <si>
    <t>378202</t>
  </si>
  <si>
    <t>TELECOM MGMT SYST ALT ANA</t>
  </si>
  <si>
    <t>378209</t>
  </si>
  <si>
    <t>ITS TELEPHONE BILLING MAN</t>
  </si>
  <si>
    <t>3461/REGIONAL JUSTICE CENTER PROJECTS</t>
  </si>
  <si>
    <t>MOUNTAINS TO SOUND GREENWAY</t>
  </si>
  <si>
    <t>358106</t>
  </si>
  <si>
    <t>T/T TO FUND 3160</t>
  </si>
  <si>
    <t>Office of Jail Planning</t>
  </si>
  <si>
    <t>Cap Fund Finance Charges</t>
  </si>
  <si>
    <t>Trans to 3951 - Proj 395908</t>
  </si>
  <si>
    <t>D10167</t>
  </si>
  <si>
    <t>Default Project</t>
  </si>
  <si>
    <t>3441/FINANCE SYSTEM INTEGRATION</t>
  </si>
  <si>
    <t>3441/1997 FINANCE SYSTEM INTEGRATION</t>
  </si>
  <si>
    <t>3341/97 FINANCE SYSTEM ACQUISITION</t>
  </si>
  <si>
    <t>D101067</t>
  </si>
  <si>
    <t>RJC SCHEMATIC DESIGN</t>
  </si>
  <si>
    <t>AUKEEN DISTRICT COURT EXPANSION</t>
  </si>
  <si>
    <t>BURIEN DISTRICT COURT WINDOW BLINDS</t>
  </si>
  <si>
    <t>3953/CAPITAL ACQUISITION/RENOVATION FUND</t>
  </si>
  <si>
    <t>393310</t>
  </si>
  <si>
    <t>TRANS TO 395310</t>
  </si>
  <si>
    <t>393318</t>
  </si>
  <si>
    <t>TRANSFER TO 3951</t>
  </si>
  <si>
    <t>393757</t>
  </si>
  <si>
    <t>TRANSFER TO 395757</t>
  </si>
  <si>
    <t>393761</t>
  </si>
  <si>
    <t>TRANSFER TO 395761</t>
  </si>
  <si>
    <t>3802/BC&amp;I 2001 BAN PROCEEDS</t>
  </si>
  <si>
    <t>D12485</t>
  </si>
  <si>
    <t>BC&amp;I 2001 BAN PROCEEDS</t>
  </si>
  <si>
    <t>3805/BC&amp;I 2003B BAN</t>
  </si>
  <si>
    <t>D13413</t>
  </si>
  <si>
    <t>BLDG CONST-IMPRV 03B BAN</t>
  </si>
  <si>
    <t>3350/YOUTH SERVICES FACILITIES CONSTRUCTION</t>
  </si>
  <si>
    <t>Transfer Project to Fund CIP 395902</t>
  </si>
  <si>
    <r>
      <t>ELEVATOR - VIEW PARK 1</t>
    </r>
    <r>
      <rPr>
        <sz val="10"/>
        <color indexed="12"/>
        <rFont val="Arial"/>
        <family val="2"/>
      </rPr>
      <t xml:space="preserve"> </t>
    </r>
  </si>
  <si>
    <t>SIGNAGE &amp; LIGHTING IMP.</t>
  </si>
  <si>
    <t>Attachment B Wastewater Treatment Total</t>
  </si>
  <si>
    <t>Attachment C Surface Water Management Total</t>
  </si>
  <si>
    <t>Attachment D Major Maintenance Total</t>
  </si>
  <si>
    <t>Attachment E Solid Waste Total</t>
  </si>
  <si>
    <t>Attachment F Roads Total</t>
  </si>
  <si>
    <t>Attachment A General Government Total</t>
  </si>
  <si>
    <t>Grand total all attachments</t>
  </si>
  <si>
    <t>Attachment G Public Transportation Total</t>
  </si>
  <si>
    <t>GF reappropriation</t>
  </si>
  <si>
    <t xml:space="preserve">3791/HMC/MEI 2000 Projects </t>
  </si>
  <si>
    <t>HMC Construction mgmt Plan</t>
  </si>
  <si>
    <t>D13810</t>
  </si>
  <si>
    <t>HMC MEI 2000 Default Project</t>
  </si>
  <si>
    <t>3791/HMC/MEI 2000 Projects Total</t>
  </si>
  <si>
    <t>2010 CIP RV Transfer to General Fund</t>
  </si>
  <si>
    <t>ATTACHMENT A GENERAL GOVERNMENT CAPITAL IMPROVEMENT PROGRAM, dated August 16,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</si>
</sst>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[Red]\(#,##0\);0"/>
    <numFmt numFmtId="16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medium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/>
      <right/>
      <top style="medium"/>
      <bottom style="thin">
        <color indexed="22"/>
      </bottom>
    </border>
    <border>
      <left/>
      <right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right" wrapText="1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3" xfId="0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38" fontId="0" fillId="34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16" xfId="0" applyNumberFormat="1" applyFill="1" applyBorder="1" applyAlignment="1">
      <alignment horizontal="right" wrapText="1"/>
    </xf>
    <xf numFmtId="164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38" fontId="0" fillId="34" borderId="17" xfId="0" applyNumberFormat="1" applyFill="1" applyBorder="1" applyAlignment="1">
      <alignment/>
    </xf>
    <xf numFmtId="164" fontId="0" fillId="34" borderId="0" xfId="0" applyNumberFormat="1" applyFill="1" applyBorder="1" applyAlignment="1">
      <alignment horizontal="right" wrapText="1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NumberFormat="1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 horizontal="left"/>
    </xf>
    <xf numFmtId="0" fontId="0" fillId="34" borderId="19" xfId="0" applyFill="1" applyBorder="1" applyAlignment="1">
      <alignment/>
    </xf>
    <xf numFmtId="38" fontId="0" fillId="34" borderId="12" xfId="0" applyNumberFormat="1" applyFill="1" applyBorder="1" applyAlignment="1">
      <alignment/>
    </xf>
    <xf numFmtId="38" fontId="0" fillId="34" borderId="13" xfId="0" applyNumberFormat="1" applyFill="1" applyBorder="1" applyAlignment="1">
      <alignment/>
    </xf>
    <xf numFmtId="164" fontId="0" fillId="34" borderId="15" xfId="0" applyNumberFormat="1" applyFill="1" applyBorder="1" applyAlignment="1">
      <alignment horizontal="right" wrapText="1"/>
    </xf>
    <xf numFmtId="164" fontId="0" fillId="34" borderId="20" xfId="0" applyNumberFormat="1" applyFill="1" applyBorder="1" applyAlignment="1">
      <alignment horizontal="right" wrapText="1"/>
    </xf>
    <xf numFmtId="38" fontId="0" fillId="34" borderId="21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4" borderId="23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4" borderId="25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55" applyFont="1" applyFill="1" applyBorder="1">
      <alignment/>
      <protection/>
    </xf>
    <xf numFmtId="164" fontId="0" fillId="33" borderId="0" xfId="55" applyNumberFormat="1" applyFont="1" applyFill="1" applyBorder="1">
      <alignment/>
      <protection/>
    </xf>
    <xf numFmtId="164" fontId="0" fillId="33" borderId="15" xfId="55" applyNumberFormat="1" applyFont="1" applyFill="1" applyBorder="1" applyAlignment="1">
      <alignment horizontal="right" wrapText="1"/>
      <protection/>
    </xf>
    <xf numFmtId="164" fontId="0" fillId="0" borderId="15" xfId="55" applyNumberFormat="1" applyFont="1" applyFill="1" applyBorder="1" applyAlignment="1">
      <alignment horizontal="right" wrapText="1"/>
      <protection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26" xfId="57" applyFont="1" applyFill="1" applyBorder="1" applyAlignment="1">
      <alignment wrapText="1"/>
      <protection/>
    </xf>
    <xf numFmtId="38" fontId="0" fillId="0" borderId="27" xfId="0" applyNumberFormat="1" applyFill="1" applyBorder="1" applyAlignment="1">
      <alignment/>
    </xf>
    <xf numFmtId="0" fontId="5" fillId="0" borderId="28" xfId="57" applyFont="1" applyFill="1" applyBorder="1" applyAlignment="1">
      <alignment wrapText="1"/>
      <protection/>
    </xf>
    <xf numFmtId="38" fontId="0" fillId="0" borderId="29" xfId="0" applyNumberFormat="1" applyFill="1" applyBorder="1" applyAlignment="1">
      <alignment/>
    </xf>
    <xf numFmtId="38" fontId="0" fillId="34" borderId="27" xfId="0" applyNumberFormat="1" applyFill="1" applyBorder="1" applyAlignment="1">
      <alignment/>
    </xf>
    <xf numFmtId="0" fontId="5" fillId="0" borderId="30" xfId="57" applyFont="1" applyFill="1" applyBorder="1" applyAlignment="1">
      <alignment wrapText="1"/>
      <protection/>
    </xf>
    <xf numFmtId="0" fontId="5" fillId="0" borderId="31" xfId="57" applyFont="1" applyFill="1" applyBorder="1" applyAlignment="1">
      <alignment wrapText="1"/>
      <protection/>
    </xf>
    <xf numFmtId="38" fontId="0" fillId="34" borderId="29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0" fontId="0" fillId="34" borderId="0" xfId="0" applyFont="1" applyFill="1" applyBorder="1" applyAlignment="1">
      <alignment horizontal="left"/>
    </xf>
    <xf numFmtId="49" fontId="0" fillId="34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8" fontId="0" fillId="0" borderId="12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33" borderId="26" xfId="0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33" borderId="33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164" fontId="0" fillId="33" borderId="34" xfId="0" applyNumberFormat="1" applyFill="1" applyBorder="1" applyAlignment="1">
      <alignment horizontal="right" wrapText="1"/>
    </xf>
    <xf numFmtId="164" fontId="0" fillId="0" borderId="34" xfId="0" applyNumberFormat="1" applyFill="1" applyBorder="1" applyAlignment="1">
      <alignment horizontal="right" wrapText="1"/>
    </xf>
    <xf numFmtId="164" fontId="0" fillId="0" borderId="33" xfId="0" applyNumberFormat="1" applyFill="1" applyBorder="1" applyAlignment="1">
      <alignment horizontal="right" wrapText="1"/>
    </xf>
    <xf numFmtId="0" fontId="0" fillId="0" borderId="0" xfId="55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38" fontId="0" fillId="0" borderId="35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 wrapText="1"/>
    </xf>
    <xf numFmtId="164" fontId="0" fillId="0" borderId="15" xfId="0" applyNumberFormat="1" applyFill="1" applyBorder="1" applyAlignment="1">
      <alignment horizontal="right" wrapText="1"/>
    </xf>
    <xf numFmtId="0" fontId="0" fillId="0" borderId="25" xfId="0" applyFill="1" applyBorder="1" applyAlignment="1">
      <alignment/>
    </xf>
    <xf numFmtId="38" fontId="0" fillId="0" borderId="36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0" xfId="58" applyFont="1" applyFill="1" applyBorder="1" applyAlignment="1">
      <alignment wrapText="1"/>
      <protection/>
    </xf>
    <xf numFmtId="0" fontId="5" fillId="0" borderId="31" xfId="58" applyFont="1" applyFill="1" applyBorder="1" applyAlignment="1">
      <alignment wrapText="1"/>
      <protection/>
    </xf>
    <xf numFmtId="38" fontId="0" fillId="34" borderId="29" xfId="0" applyNumberForma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38" fontId="0" fillId="34" borderId="38" xfId="0" applyNumberFormat="1" applyFill="1" applyBorder="1" applyAlignment="1">
      <alignment/>
    </xf>
    <xf numFmtId="38" fontId="0" fillId="34" borderId="39" xfId="0" applyNumberFormat="1" applyFill="1" applyBorder="1" applyAlignment="1">
      <alignment/>
    </xf>
    <xf numFmtId="38" fontId="0" fillId="34" borderId="40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34" borderId="15" xfId="0" applyNumberFormat="1" applyFill="1" applyBorder="1" applyAlignment="1">
      <alignment/>
    </xf>
    <xf numFmtId="38" fontId="0" fillId="34" borderId="4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38" fontId="0" fillId="34" borderId="43" xfId="0" applyNumberFormat="1" applyFill="1" applyBorder="1" applyAlignment="1">
      <alignment/>
    </xf>
    <xf numFmtId="38" fontId="0" fillId="34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38" fontId="0" fillId="0" borderId="46" xfId="0" applyNumberFormat="1" applyFill="1" applyBorder="1" applyAlignment="1">
      <alignment/>
    </xf>
    <xf numFmtId="38" fontId="0" fillId="34" borderId="47" xfId="0" applyNumberFormat="1" applyFill="1" applyBorder="1" applyAlignment="1">
      <alignment/>
    </xf>
    <xf numFmtId="38" fontId="0" fillId="34" borderId="21" xfId="0" applyNumberFormat="1" applyFill="1" applyBorder="1" applyAlignment="1">
      <alignment/>
    </xf>
    <xf numFmtId="0" fontId="0" fillId="34" borderId="18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45" xfId="0" applyFill="1" applyBorder="1" applyAlignment="1">
      <alignment/>
    </xf>
    <xf numFmtId="38" fontId="0" fillId="34" borderId="4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8" fontId="0" fillId="0" borderId="48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40" xfId="0" applyNumberFormat="1" applyFill="1" applyBorder="1" applyAlignment="1">
      <alignment/>
    </xf>
    <xf numFmtId="38" fontId="0" fillId="0" borderId="42" xfId="0" applyNumberFormat="1" applyFill="1" applyBorder="1" applyAlignment="1">
      <alignment/>
    </xf>
    <xf numFmtId="38" fontId="0" fillId="0" borderId="49" xfId="0" applyNumberFormat="1" applyFill="1" applyBorder="1" applyAlignment="1">
      <alignment/>
    </xf>
    <xf numFmtId="38" fontId="0" fillId="0" borderId="50" xfId="0" applyNumberFormat="1" applyFill="1" applyBorder="1" applyAlignment="1">
      <alignment/>
    </xf>
    <xf numFmtId="38" fontId="0" fillId="0" borderId="51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38" fontId="0" fillId="34" borderId="48" xfId="0" applyNumberFormat="1" applyFill="1" applyBorder="1" applyAlignment="1">
      <alignment/>
    </xf>
    <xf numFmtId="38" fontId="0" fillId="0" borderId="52" xfId="0" applyNumberFormat="1" applyFill="1" applyBorder="1" applyAlignment="1">
      <alignment/>
    </xf>
    <xf numFmtId="38" fontId="0" fillId="0" borderId="41" xfId="0" applyNumberFormat="1" applyFill="1" applyBorder="1" applyAlignment="1">
      <alignment/>
    </xf>
    <xf numFmtId="38" fontId="0" fillId="0" borderId="41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53" xfId="0" applyNumberFormat="1" applyFill="1" applyBorder="1" applyAlignment="1">
      <alignment/>
    </xf>
    <xf numFmtId="38" fontId="0" fillId="34" borderId="53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4" borderId="54" xfId="0" applyNumberFormat="1" applyFill="1" applyBorder="1" applyAlignment="1">
      <alignment/>
    </xf>
    <xf numFmtId="38" fontId="0" fillId="34" borderId="55" xfId="0" applyNumberFormat="1" applyFill="1" applyBorder="1" applyAlignment="1">
      <alignment/>
    </xf>
    <xf numFmtId="38" fontId="0" fillId="0" borderId="56" xfId="0" applyNumberFormat="1" applyFill="1" applyBorder="1" applyAlignment="1">
      <alignment/>
    </xf>
    <xf numFmtId="38" fontId="0" fillId="34" borderId="56" xfId="0" applyNumberFormat="1" applyFill="1" applyBorder="1" applyAlignment="1">
      <alignment/>
    </xf>
    <xf numFmtId="0" fontId="5" fillId="0" borderId="57" xfId="58" applyFont="1" applyFill="1" applyBorder="1" applyAlignment="1">
      <alignment wrapText="1"/>
      <protection/>
    </xf>
    <xf numFmtId="0" fontId="5" fillId="0" borderId="58" xfId="58" applyFont="1" applyFill="1" applyBorder="1" applyAlignment="1">
      <alignment wrapText="1"/>
      <protection/>
    </xf>
    <xf numFmtId="0" fontId="5" fillId="0" borderId="59" xfId="57" applyFont="1" applyFill="1" applyBorder="1" applyAlignment="1">
      <alignment wrapText="1"/>
      <protection/>
    </xf>
    <xf numFmtId="0" fontId="5" fillId="0" borderId="60" xfId="57" applyFont="1" applyFill="1" applyBorder="1" applyAlignment="1">
      <alignment wrapText="1"/>
      <protection/>
    </xf>
    <xf numFmtId="0" fontId="5" fillId="0" borderId="57" xfId="57" applyFont="1" applyFill="1" applyBorder="1" applyAlignment="1">
      <alignment wrapText="1"/>
      <protection/>
    </xf>
    <xf numFmtId="0" fontId="5" fillId="0" borderId="58" xfId="57" applyFont="1" applyFill="1" applyBorder="1" applyAlignment="1">
      <alignment wrapText="1"/>
      <protection/>
    </xf>
    <xf numFmtId="164" fontId="3" fillId="34" borderId="14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33" borderId="19" xfId="0" applyNumberFormat="1" applyFill="1" applyBorder="1" applyAlignment="1">
      <alignment/>
    </xf>
    <xf numFmtId="165" fontId="5" fillId="0" borderId="61" xfId="58" applyNumberFormat="1" applyFont="1" applyFill="1" applyBorder="1" applyAlignment="1">
      <alignment horizontal="right" wrapText="1"/>
      <protection/>
    </xf>
    <xf numFmtId="165" fontId="5" fillId="0" borderId="62" xfId="58" applyNumberFormat="1" applyFont="1" applyFill="1" applyBorder="1" applyAlignment="1">
      <alignment horizontal="right" wrapText="1"/>
      <protection/>
    </xf>
    <xf numFmtId="165" fontId="5" fillId="0" borderId="61" xfId="57" applyNumberFormat="1" applyFont="1" applyFill="1" applyBorder="1" applyAlignment="1">
      <alignment horizontal="right" wrapText="1"/>
      <protection/>
    </xf>
    <xf numFmtId="165" fontId="5" fillId="0" borderId="62" xfId="57" applyNumberFormat="1" applyFont="1" applyFill="1" applyBorder="1" applyAlignment="1">
      <alignment horizontal="right" wrapText="1"/>
      <protection/>
    </xf>
    <xf numFmtId="165" fontId="0" fillId="0" borderId="34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34" borderId="18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45" xfId="0" applyNumberFormat="1" applyFill="1" applyBorder="1" applyAlignment="1">
      <alignment/>
    </xf>
    <xf numFmtId="38" fontId="0" fillId="34" borderId="45" xfId="0" applyNumberForma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2" fillId="34" borderId="2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38" fontId="0" fillId="0" borderId="63" xfId="0" applyNumberFormat="1" applyFill="1" applyBorder="1" applyAlignment="1">
      <alignment/>
    </xf>
    <xf numFmtId="38" fontId="0" fillId="0" borderId="47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0" fillId="34" borderId="45" xfId="0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38" fontId="0" fillId="0" borderId="65" xfId="0" applyNumberFormat="1" applyFill="1" applyBorder="1" applyAlignment="1">
      <alignment/>
    </xf>
    <xf numFmtId="0" fontId="0" fillId="0" borderId="36" xfId="0" applyFill="1" applyBorder="1" applyAlignment="1">
      <alignment/>
    </xf>
    <xf numFmtId="38" fontId="0" fillId="34" borderId="66" xfId="0" applyNumberFormat="1" applyFill="1" applyBorder="1" applyAlignment="1">
      <alignment/>
    </xf>
    <xf numFmtId="38" fontId="0" fillId="34" borderId="19" xfId="0" applyNumberFormat="1" applyFill="1" applyBorder="1" applyAlignment="1">
      <alignment/>
    </xf>
    <xf numFmtId="38" fontId="0" fillId="34" borderId="67" xfId="0" applyNumberFormat="1" applyFill="1" applyBorder="1" applyAlignment="1">
      <alignment/>
    </xf>
    <xf numFmtId="38" fontId="0" fillId="34" borderId="13" xfId="0" applyNumberFormat="1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0" borderId="68" xfId="0" applyNumberFormat="1" applyFill="1" applyBorder="1" applyAlignment="1">
      <alignment/>
    </xf>
    <xf numFmtId="38" fontId="0" fillId="34" borderId="69" xfId="0" applyNumberFormat="1" applyFill="1" applyBorder="1" applyAlignment="1">
      <alignment/>
    </xf>
    <xf numFmtId="38" fontId="2" fillId="34" borderId="70" xfId="0" applyNumberFormat="1" applyFont="1" applyFill="1" applyBorder="1" applyAlignment="1">
      <alignment/>
    </xf>
    <xf numFmtId="38" fontId="2" fillId="34" borderId="18" xfId="0" applyNumberFormat="1" applyFont="1" applyFill="1" applyBorder="1" applyAlignment="1">
      <alignment/>
    </xf>
    <xf numFmtId="38" fontId="2" fillId="34" borderId="17" xfId="0" applyNumberFormat="1" applyFont="1" applyFill="1" applyBorder="1" applyAlignment="1">
      <alignment/>
    </xf>
    <xf numFmtId="38" fontId="2" fillId="34" borderId="6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166" fontId="43" fillId="0" borderId="23" xfId="42" applyNumberFormat="1" applyFont="1" applyFill="1" applyBorder="1" applyAlignment="1">
      <alignment/>
    </xf>
    <xf numFmtId="0" fontId="0" fillId="33" borderId="0" xfId="55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LapsedProjects" xfId="57"/>
    <cellStyle name="Normal_LapsedProject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SAI\Application%20Data\L5\Temp\Attachment%20E%20Solid%20Waste%20CIP%20RV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SAI\Application%20Data\L5\Temp\Attachment%20F%20Roads%20CIP%20RV%20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SAI\Application%20Data\L5\Temp\Attachment%20G%20Public%20Transportation%20CIP%20RV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E"/>
    </sheetNames>
    <sheetDataSet>
      <sheetData sheetId="0">
        <row r="32">
          <cell r="D32">
            <v>-833235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 G"/>
    </sheetNames>
    <sheetDataSet>
      <sheetData sheetId="0">
        <row r="21">
          <cell r="D21">
            <v>-3446634.6799999997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D13">
            <v>-419171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view="pageLayout" workbookViewId="0" topLeftCell="A42">
      <selection activeCell="C53" sqref="C53"/>
    </sheetView>
  </sheetViews>
  <sheetFormatPr defaultColWidth="9.140625" defaultRowHeight="12.75"/>
  <cols>
    <col min="1" max="1" width="10.28125" style="94" customWidth="1"/>
    <col min="2" max="2" width="9.140625" style="6" customWidth="1"/>
    <col min="3" max="3" width="51.8515625" style="6" customWidth="1"/>
    <col min="4" max="4" width="14.57421875" style="94" bestFit="1" customWidth="1"/>
    <col min="5" max="7" width="8.140625" style="6" bestFit="1" customWidth="1"/>
    <col min="8" max="9" width="5.00390625" style="6" bestFit="1" customWidth="1"/>
    <col min="10" max="10" width="11.7109375" style="94" bestFit="1" customWidth="1"/>
    <col min="11" max="16384" width="9.140625" style="6" customWidth="1"/>
  </cols>
  <sheetData>
    <row r="1" spans="1:10" s="1" customFormat="1" ht="12.75">
      <c r="A1" s="142" t="s">
        <v>369</v>
      </c>
      <c r="D1" s="202"/>
      <c r="J1" s="202"/>
    </row>
    <row r="2" spans="4:10" ht="12.75">
      <c r="D2" s="123"/>
      <c r="J2" s="123"/>
    </row>
    <row r="3" spans="1:10" s="1" customFormat="1" ht="12.75">
      <c r="A3" s="207" t="s">
        <v>0</v>
      </c>
      <c r="B3" s="2" t="s">
        <v>1</v>
      </c>
      <c r="C3" s="2" t="s">
        <v>2</v>
      </c>
      <c r="D3" s="201">
        <v>2011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203" t="s">
        <v>8</v>
      </c>
    </row>
    <row r="4" spans="1:10" ht="12.75">
      <c r="A4" s="208" t="s">
        <v>9</v>
      </c>
      <c r="B4" s="4"/>
      <c r="C4" s="4"/>
      <c r="D4" s="60"/>
      <c r="E4" s="5"/>
      <c r="F4" s="5"/>
      <c r="G4" s="5"/>
      <c r="H4" s="5"/>
      <c r="I4" s="5"/>
      <c r="J4" s="143"/>
    </row>
    <row r="5" spans="1:10" ht="12.75">
      <c r="A5" s="209"/>
      <c r="B5" s="41" t="s">
        <v>161</v>
      </c>
      <c r="C5" s="42" t="s">
        <v>162</v>
      </c>
      <c r="D5" s="43">
        <v>-10272</v>
      </c>
      <c r="E5" s="45"/>
      <c r="F5" s="45"/>
      <c r="G5" s="45"/>
      <c r="H5" s="45"/>
      <c r="I5" s="45"/>
      <c r="J5" s="144">
        <f>D5</f>
        <v>-10272</v>
      </c>
    </row>
    <row r="6" spans="1:10" ht="12.75">
      <c r="A6" s="216"/>
      <c r="B6" s="41" t="s">
        <v>163</v>
      </c>
      <c r="C6" s="42" t="s">
        <v>164</v>
      </c>
      <c r="D6" s="43">
        <v>-186</v>
      </c>
      <c r="E6" s="8"/>
      <c r="F6" s="8"/>
      <c r="G6" s="8"/>
      <c r="H6" s="8"/>
      <c r="I6" s="8"/>
      <c r="J6" s="144">
        <f>D6</f>
        <v>-186</v>
      </c>
    </row>
    <row r="7" spans="1:10" ht="12.75">
      <c r="A7" s="219" t="s">
        <v>10</v>
      </c>
      <c r="B7" s="227"/>
      <c r="C7" s="227"/>
      <c r="D7" s="228">
        <f>SUM(D5:D6)</f>
        <v>-10458</v>
      </c>
      <c r="E7" s="128"/>
      <c r="F7" s="128"/>
      <c r="G7" s="128"/>
      <c r="H7" s="128"/>
      <c r="I7" s="128"/>
      <c r="J7" s="158">
        <f>D7</f>
        <v>-10458</v>
      </c>
    </row>
    <row r="8" spans="2:10" ht="12.75">
      <c r="B8" s="78"/>
      <c r="C8" s="78"/>
      <c r="D8" s="151"/>
      <c r="E8" s="45"/>
      <c r="F8" s="45"/>
      <c r="G8" s="45"/>
      <c r="H8" s="45"/>
      <c r="I8" s="45"/>
      <c r="J8" s="144"/>
    </row>
    <row r="9" spans="1:10" ht="12.75">
      <c r="A9" s="90" t="s">
        <v>11</v>
      </c>
      <c r="B9" s="7"/>
      <c r="C9" s="7"/>
      <c r="D9" s="61"/>
      <c r="E9" s="8"/>
      <c r="F9" s="8"/>
      <c r="G9" s="8"/>
      <c r="H9" s="8"/>
      <c r="I9" s="8"/>
      <c r="J9" s="145"/>
    </row>
    <row r="10" spans="1:10" ht="12.75">
      <c r="A10" s="90"/>
      <c r="B10" s="7" t="s">
        <v>12</v>
      </c>
      <c r="C10" s="7" t="s">
        <v>13</v>
      </c>
      <c r="D10" s="32">
        <v>-24027</v>
      </c>
      <c r="E10" s="8"/>
      <c r="F10" s="8"/>
      <c r="G10" s="8"/>
      <c r="H10" s="8"/>
      <c r="I10" s="8"/>
      <c r="J10" s="145">
        <f>D10</f>
        <v>-24027</v>
      </c>
    </row>
    <row r="11" spans="1:10" ht="12.75">
      <c r="A11" s="90"/>
      <c r="B11" s="7" t="s">
        <v>14</v>
      </c>
      <c r="C11" s="7" t="s">
        <v>15</v>
      </c>
      <c r="D11" s="32">
        <v>-25467</v>
      </c>
      <c r="E11" s="8"/>
      <c r="F11" s="8"/>
      <c r="G11" s="8"/>
      <c r="H11" s="8"/>
      <c r="I11" s="8"/>
      <c r="J11" s="145">
        <f aca="true" t="shared" si="0" ref="J11:J40">D11</f>
        <v>-25467</v>
      </c>
    </row>
    <row r="12" spans="1:10" ht="12.75">
      <c r="A12" s="90"/>
      <c r="B12" s="11" t="s">
        <v>196</v>
      </c>
      <c r="C12" s="10" t="s">
        <v>195</v>
      </c>
      <c r="D12" s="32">
        <v>-326</v>
      </c>
      <c r="E12" s="8"/>
      <c r="F12" s="8"/>
      <c r="G12" s="8"/>
      <c r="H12" s="8"/>
      <c r="I12" s="8"/>
      <c r="J12" s="145">
        <f t="shared" si="0"/>
        <v>-326</v>
      </c>
    </row>
    <row r="13" spans="1:10" ht="12.75">
      <c r="A13" s="90"/>
      <c r="B13" s="11" t="s">
        <v>197</v>
      </c>
      <c r="C13" s="10" t="s">
        <v>198</v>
      </c>
      <c r="D13" s="32">
        <v>-21</v>
      </c>
      <c r="E13" s="8"/>
      <c r="F13" s="8"/>
      <c r="G13" s="8"/>
      <c r="H13" s="8"/>
      <c r="I13" s="8"/>
      <c r="J13" s="145">
        <f t="shared" si="0"/>
        <v>-21</v>
      </c>
    </row>
    <row r="14" spans="1:10" ht="12.75">
      <c r="A14" s="90"/>
      <c r="B14" s="11" t="s">
        <v>199</v>
      </c>
      <c r="C14" s="10" t="s">
        <v>200</v>
      </c>
      <c r="D14" s="32">
        <v>-42</v>
      </c>
      <c r="E14" s="8"/>
      <c r="F14" s="8"/>
      <c r="G14" s="8"/>
      <c r="H14" s="8"/>
      <c r="I14" s="8"/>
      <c r="J14" s="145">
        <f t="shared" si="0"/>
        <v>-42</v>
      </c>
    </row>
    <row r="15" spans="1:10" ht="13.5" thickBot="1">
      <c r="A15" s="90"/>
      <c r="B15" s="11" t="s">
        <v>201</v>
      </c>
      <c r="C15" s="10" t="s">
        <v>202</v>
      </c>
      <c r="D15" s="32">
        <v>-246</v>
      </c>
      <c r="E15" s="8"/>
      <c r="F15" s="8"/>
      <c r="G15" s="8"/>
      <c r="H15" s="8"/>
      <c r="I15" s="8"/>
      <c r="J15" s="145">
        <f t="shared" si="0"/>
        <v>-246</v>
      </c>
    </row>
    <row r="16" spans="1:10" ht="12.75">
      <c r="A16" s="90"/>
      <c r="B16" s="67" t="s">
        <v>214</v>
      </c>
      <c r="C16" s="68" t="s">
        <v>215</v>
      </c>
      <c r="D16" s="74">
        <v>-498986</v>
      </c>
      <c r="E16" s="49"/>
      <c r="F16" s="49"/>
      <c r="G16" s="49"/>
      <c r="H16" s="49"/>
      <c r="I16" s="49"/>
      <c r="J16" s="146">
        <f t="shared" si="0"/>
        <v>-498986</v>
      </c>
    </row>
    <row r="17" spans="1:10" ht="13.5" thickBot="1">
      <c r="A17" s="90"/>
      <c r="B17" s="69" t="s">
        <v>214</v>
      </c>
      <c r="C17" s="70" t="s">
        <v>215</v>
      </c>
      <c r="D17" s="75">
        <v>498986</v>
      </c>
      <c r="E17" s="66"/>
      <c r="F17" s="66"/>
      <c r="G17" s="66"/>
      <c r="H17" s="66"/>
      <c r="I17" s="66"/>
      <c r="J17" s="147">
        <f t="shared" si="0"/>
        <v>498986</v>
      </c>
    </row>
    <row r="18" spans="1:10" ht="13.5" thickBot="1">
      <c r="A18" s="90"/>
      <c r="B18" s="11" t="s">
        <v>203</v>
      </c>
      <c r="C18" s="10" t="s">
        <v>204</v>
      </c>
      <c r="D18" s="32">
        <v>-573</v>
      </c>
      <c r="E18" s="45"/>
      <c r="F18" s="45"/>
      <c r="G18" s="45"/>
      <c r="H18" s="45"/>
      <c r="I18" s="45"/>
      <c r="J18" s="144">
        <f t="shared" si="0"/>
        <v>-573</v>
      </c>
    </row>
    <row r="19" spans="1:10" ht="12.75">
      <c r="A19" s="90"/>
      <c r="B19" s="67" t="s">
        <v>205</v>
      </c>
      <c r="C19" s="68" t="s">
        <v>206</v>
      </c>
      <c r="D19" s="74">
        <v>-100000</v>
      </c>
      <c r="E19" s="49"/>
      <c r="F19" s="49"/>
      <c r="G19" s="49"/>
      <c r="H19" s="49"/>
      <c r="I19" s="49"/>
      <c r="J19" s="146">
        <f t="shared" si="0"/>
        <v>-100000</v>
      </c>
    </row>
    <row r="20" spans="1:10" ht="13.5" thickBot="1">
      <c r="A20" s="90"/>
      <c r="B20" s="69" t="s">
        <v>205</v>
      </c>
      <c r="C20" s="70" t="s">
        <v>206</v>
      </c>
      <c r="D20" s="75">
        <f>-D19</f>
        <v>100000</v>
      </c>
      <c r="E20" s="51"/>
      <c r="F20" s="51"/>
      <c r="G20" s="51"/>
      <c r="H20" s="51"/>
      <c r="I20" s="51"/>
      <c r="J20" s="148">
        <f t="shared" si="0"/>
        <v>100000</v>
      </c>
    </row>
    <row r="21" spans="1:10" ht="12.75">
      <c r="A21" s="90"/>
      <c r="B21" s="67" t="s">
        <v>207</v>
      </c>
      <c r="C21" s="68" t="s">
        <v>208</v>
      </c>
      <c r="D21" s="74">
        <v>-245000</v>
      </c>
      <c r="E21" s="49"/>
      <c r="F21" s="49"/>
      <c r="G21" s="49"/>
      <c r="H21" s="49"/>
      <c r="I21" s="49"/>
      <c r="J21" s="146">
        <f t="shared" si="0"/>
        <v>-245000</v>
      </c>
    </row>
    <row r="22" spans="1:10" ht="13.5" thickBot="1">
      <c r="A22" s="90"/>
      <c r="B22" s="69" t="s">
        <v>207</v>
      </c>
      <c r="C22" s="70" t="s">
        <v>208</v>
      </c>
      <c r="D22" s="75">
        <f>-D21</f>
        <v>245000</v>
      </c>
      <c r="E22" s="51"/>
      <c r="F22" s="51"/>
      <c r="G22" s="51"/>
      <c r="H22" s="51"/>
      <c r="I22" s="51"/>
      <c r="J22" s="148">
        <f t="shared" si="0"/>
        <v>245000</v>
      </c>
    </row>
    <row r="23" spans="1:10" ht="12.75">
      <c r="A23" s="90"/>
      <c r="B23" s="106" t="s">
        <v>216</v>
      </c>
      <c r="C23" s="10" t="s">
        <v>217</v>
      </c>
      <c r="D23" s="32">
        <v>-4000000</v>
      </c>
      <c r="E23" s="45"/>
      <c r="F23" s="45"/>
      <c r="G23" s="45"/>
      <c r="H23" s="45"/>
      <c r="I23" s="45"/>
      <c r="J23" s="149">
        <f t="shared" si="0"/>
        <v>-4000000</v>
      </c>
    </row>
    <row r="24" spans="1:10" ht="13.5" thickBot="1">
      <c r="A24" s="90"/>
      <c r="B24" s="106" t="s">
        <v>216</v>
      </c>
      <c r="C24" s="10" t="s">
        <v>217</v>
      </c>
      <c r="D24" s="32">
        <v>4000000</v>
      </c>
      <c r="E24" s="8"/>
      <c r="F24" s="8"/>
      <c r="G24" s="8"/>
      <c r="H24" s="8"/>
      <c r="I24" s="8"/>
      <c r="J24" s="150">
        <f t="shared" si="0"/>
        <v>4000000</v>
      </c>
    </row>
    <row r="25" spans="1:10" ht="12.75">
      <c r="A25" s="90"/>
      <c r="B25" s="62" t="s">
        <v>218</v>
      </c>
      <c r="C25" s="63" t="s">
        <v>219</v>
      </c>
      <c r="D25" s="73">
        <f>-D26</f>
        <v>-500000</v>
      </c>
      <c r="E25" s="49"/>
      <c r="F25" s="49"/>
      <c r="G25" s="49"/>
      <c r="H25" s="49"/>
      <c r="I25" s="49"/>
      <c r="J25" s="146">
        <f t="shared" si="0"/>
        <v>-500000</v>
      </c>
    </row>
    <row r="26" spans="1:10" ht="13.5" thickBot="1">
      <c r="A26" s="90"/>
      <c r="B26" s="64" t="s">
        <v>218</v>
      </c>
      <c r="C26" s="65" t="s">
        <v>219</v>
      </c>
      <c r="D26" s="71">
        <v>500000</v>
      </c>
      <c r="E26" s="51"/>
      <c r="F26" s="51"/>
      <c r="G26" s="51"/>
      <c r="H26" s="51"/>
      <c r="I26" s="51"/>
      <c r="J26" s="148">
        <f t="shared" si="0"/>
        <v>500000</v>
      </c>
    </row>
    <row r="27" spans="1:10" ht="12.75">
      <c r="A27" s="90"/>
      <c r="B27" s="62" t="s">
        <v>16</v>
      </c>
      <c r="C27" s="63" t="s">
        <v>209</v>
      </c>
      <c r="D27" s="73">
        <v>-582197</v>
      </c>
      <c r="E27" s="49"/>
      <c r="F27" s="49"/>
      <c r="G27" s="49"/>
      <c r="H27" s="49"/>
      <c r="I27" s="49"/>
      <c r="J27" s="146">
        <f t="shared" si="0"/>
        <v>-582197</v>
      </c>
    </row>
    <row r="28" spans="1:10" ht="13.5" thickBot="1">
      <c r="A28" s="90"/>
      <c r="B28" s="64" t="s">
        <v>16</v>
      </c>
      <c r="C28" s="65" t="s">
        <v>209</v>
      </c>
      <c r="D28" s="71">
        <v>582197</v>
      </c>
      <c r="E28" s="66"/>
      <c r="F28" s="66"/>
      <c r="G28" s="66"/>
      <c r="H28" s="66"/>
      <c r="I28" s="66"/>
      <c r="J28" s="148">
        <f t="shared" si="0"/>
        <v>582197</v>
      </c>
    </row>
    <row r="29" spans="1:10" ht="12.75">
      <c r="A29" s="90"/>
      <c r="B29" s="62" t="s">
        <v>220</v>
      </c>
      <c r="C29" s="63" t="s">
        <v>221</v>
      </c>
      <c r="D29" s="73">
        <f>-D30</f>
        <v>-200000</v>
      </c>
      <c r="E29" s="49"/>
      <c r="F29" s="49"/>
      <c r="G29" s="49"/>
      <c r="H29" s="49"/>
      <c r="I29" s="49"/>
      <c r="J29" s="146">
        <f t="shared" si="0"/>
        <v>-200000</v>
      </c>
    </row>
    <row r="30" spans="1:10" ht="13.5" thickBot="1">
      <c r="A30" s="90"/>
      <c r="B30" s="64" t="s">
        <v>220</v>
      </c>
      <c r="C30" s="65" t="s">
        <v>221</v>
      </c>
      <c r="D30" s="71">
        <v>200000</v>
      </c>
      <c r="E30" s="51"/>
      <c r="F30" s="51"/>
      <c r="G30" s="51"/>
      <c r="H30" s="51"/>
      <c r="I30" s="51"/>
      <c r="J30" s="148">
        <f t="shared" si="0"/>
        <v>200000</v>
      </c>
    </row>
    <row r="31" spans="1:10" ht="12.75">
      <c r="A31" s="90"/>
      <c r="B31" s="62" t="s">
        <v>222</v>
      </c>
      <c r="C31" s="63" t="s">
        <v>223</v>
      </c>
      <c r="D31" s="73">
        <f>-D32</f>
        <v>-750000</v>
      </c>
      <c r="E31" s="49"/>
      <c r="F31" s="49"/>
      <c r="G31" s="49"/>
      <c r="H31" s="49"/>
      <c r="I31" s="49"/>
      <c r="J31" s="146">
        <f t="shared" si="0"/>
        <v>-750000</v>
      </c>
    </row>
    <row r="32" spans="1:10" ht="13.5" thickBot="1">
      <c r="A32" s="90"/>
      <c r="B32" s="64" t="s">
        <v>222</v>
      </c>
      <c r="C32" s="65" t="s">
        <v>223</v>
      </c>
      <c r="D32" s="71">
        <v>750000</v>
      </c>
      <c r="E32" s="51"/>
      <c r="F32" s="51"/>
      <c r="G32" s="51"/>
      <c r="H32" s="51"/>
      <c r="I32" s="51"/>
      <c r="J32" s="148">
        <f t="shared" si="0"/>
        <v>750000</v>
      </c>
    </row>
    <row r="33" spans="1:10" ht="13.5" thickBot="1">
      <c r="A33" s="90"/>
      <c r="B33" s="11" t="s">
        <v>210</v>
      </c>
      <c r="C33" s="10" t="s">
        <v>211</v>
      </c>
      <c r="D33" s="32">
        <v>-18</v>
      </c>
      <c r="E33" s="45"/>
      <c r="F33" s="45"/>
      <c r="G33" s="45"/>
      <c r="H33" s="45"/>
      <c r="I33" s="45"/>
      <c r="J33" s="151">
        <f t="shared" si="0"/>
        <v>-18</v>
      </c>
    </row>
    <row r="34" spans="1:10" ht="12.75">
      <c r="A34" s="90"/>
      <c r="B34" s="107" t="s">
        <v>212</v>
      </c>
      <c r="C34" s="170" t="s">
        <v>213</v>
      </c>
      <c r="D34" s="184">
        <v>500000</v>
      </c>
      <c r="E34" s="49"/>
      <c r="F34" s="49"/>
      <c r="G34" s="49"/>
      <c r="H34" s="49"/>
      <c r="I34" s="49"/>
      <c r="J34" s="146">
        <f t="shared" si="0"/>
        <v>500000</v>
      </c>
    </row>
    <row r="35" spans="1:10" ht="13.5" thickBot="1">
      <c r="A35" s="90"/>
      <c r="B35" s="108" t="s">
        <v>212</v>
      </c>
      <c r="C35" s="171" t="s">
        <v>213</v>
      </c>
      <c r="D35" s="185">
        <f>-D34</f>
        <v>-500000</v>
      </c>
      <c r="E35" s="51"/>
      <c r="F35" s="51"/>
      <c r="G35" s="51"/>
      <c r="H35" s="51"/>
      <c r="I35" s="51"/>
      <c r="J35" s="148">
        <f t="shared" si="0"/>
        <v>-500000</v>
      </c>
    </row>
    <row r="36" spans="1:10" ht="12.75">
      <c r="A36" s="90"/>
      <c r="B36" s="62" t="s">
        <v>224</v>
      </c>
      <c r="C36" s="63" t="s">
        <v>225</v>
      </c>
      <c r="D36" s="73">
        <f>-D37</f>
        <v>-1150000</v>
      </c>
      <c r="E36" s="49"/>
      <c r="F36" s="49"/>
      <c r="G36" s="49"/>
      <c r="H36" s="49"/>
      <c r="I36" s="49"/>
      <c r="J36" s="146">
        <f t="shared" si="0"/>
        <v>-1150000</v>
      </c>
    </row>
    <row r="37" spans="1:10" ht="13.5" thickBot="1">
      <c r="A37" s="90"/>
      <c r="B37" s="64" t="s">
        <v>224</v>
      </c>
      <c r="C37" s="65" t="s">
        <v>225</v>
      </c>
      <c r="D37" s="71">
        <v>1150000</v>
      </c>
      <c r="E37" s="51"/>
      <c r="F37" s="51"/>
      <c r="G37" s="51"/>
      <c r="H37" s="51"/>
      <c r="I37" s="51"/>
      <c r="J37" s="148">
        <f t="shared" si="0"/>
        <v>1150000</v>
      </c>
    </row>
    <row r="38" spans="1:10" ht="12.75">
      <c r="A38" s="90"/>
      <c r="B38" s="67" t="s">
        <v>226</v>
      </c>
      <c r="C38" s="68" t="s">
        <v>227</v>
      </c>
      <c r="D38" s="74">
        <f>-D39</f>
        <v>-350000</v>
      </c>
      <c r="E38" s="49"/>
      <c r="F38" s="49"/>
      <c r="G38" s="49"/>
      <c r="H38" s="49"/>
      <c r="I38" s="49"/>
      <c r="J38" s="146">
        <f t="shared" si="0"/>
        <v>-350000</v>
      </c>
    </row>
    <row r="39" spans="1:10" ht="12.75">
      <c r="A39" s="90"/>
      <c r="B39" s="229" t="s">
        <v>226</v>
      </c>
      <c r="C39" s="72" t="s">
        <v>227</v>
      </c>
      <c r="D39" s="99">
        <v>350000</v>
      </c>
      <c r="E39" s="45"/>
      <c r="F39" s="45"/>
      <c r="G39" s="45"/>
      <c r="H39" s="45"/>
      <c r="I39" s="45"/>
      <c r="J39" s="149">
        <f t="shared" si="0"/>
        <v>350000</v>
      </c>
    </row>
    <row r="40" spans="1:10" ht="12.75">
      <c r="A40" s="85" t="s">
        <v>18</v>
      </c>
      <c r="B40" s="86"/>
      <c r="C40" s="86"/>
      <c r="D40" s="192">
        <f>SUM(D10:D39)</f>
        <v>-50720</v>
      </c>
      <c r="E40" s="128"/>
      <c r="F40" s="128"/>
      <c r="G40" s="128"/>
      <c r="H40" s="128"/>
      <c r="I40" s="128"/>
      <c r="J40" s="158">
        <f t="shared" si="0"/>
        <v>-50720</v>
      </c>
    </row>
    <row r="41" spans="2:10" ht="12.75">
      <c r="B41" s="78"/>
      <c r="C41" s="78"/>
      <c r="D41" s="151"/>
      <c r="E41" s="45"/>
      <c r="F41" s="45"/>
      <c r="G41" s="45"/>
      <c r="H41" s="45"/>
      <c r="I41" s="45"/>
      <c r="J41" s="144"/>
    </row>
    <row r="42" spans="1:10" ht="12.75">
      <c r="A42" s="90" t="s">
        <v>19</v>
      </c>
      <c r="B42" s="7"/>
      <c r="C42" s="7"/>
      <c r="D42" s="61"/>
      <c r="E42" s="8"/>
      <c r="F42" s="8"/>
      <c r="G42" s="8"/>
      <c r="H42" s="8"/>
      <c r="I42" s="8"/>
      <c r="J42" s="145"/>
    </row>
    <row r="43" spans="1:10" ht="12.75">
      <c r="A43" s="90"/>
      <c r="B43" s="39" t="s">
        <v>20</v>
      </c>
      <c r="C43" s="39" t="s">
        <v>21</v>
      </c>
      <c r="D43" s="44">
        <v>-59240</v>
      </c>
      <c r="E43" s="8"/>
      <c r="F43" s="8"/>
      <c r="G43" s="8"/>
      <c r="H43" s="8"/>
      <c r="I43" s="8"/>
      <c r="J43" s="145">
        <f>D43</f>
        <v>-59240</v>
      </c>
    </row>
    <row r="44" spans="1:10" ht="12.75">
      <c r="A44" s="90"/>
      <c r="B44" s="39" t="s">
        <v>22</v>
      </c>
      <c r="C44" s="39" t="s">
        <v>23</v>
      </c>
      <c r="D44" s="44">
        <v>-53666</v>
      </c>
      <c r="E44" s="8"/>
      <c r="F44" s="8"/>
      <c r="G44" s="8"/>
      <c r="H44" s="8"/>
      <c r="I44" s="8"/>
      <c r="J44" s="145">
        <f aca="true" t="shared" si="1" ref="J44:J63">D44</f>
        <v>-53666</v>
      </c>
    </row>
    <row r="45" spans="1:10" ht="12.75">
      <c r="A45" s="90"/>
      <c r="B45" s="40" t="s">
        <v>24</v>
      </c>
      <c r="C45" s="40" t="s">
        <v>25</v>
      </c>
      <c r="D45" s="44">
        <v>-110683</v>
      </c>
      <c r="E45" s="8"/>
      <c r="F45" s="8"/>
      <c r="G45" s="8"/>
      <c r="H45" s="8"/>
      <c r="I45" s="8"/>
      <c r="J45" s="145">
        <f t="shared" si="1"/>
        <v>-110683</v>
      </c>
    </row>
    <row r="46" spans="1:10" ht="12.75">
      <c r="A46" s="90"/>
      <c r="B46" s="41" t="s">
        <v>28</v>
      </c>
      <c r="C46" s="42" t="s">
        <v>140</v>
      </c>
      <c r="D46" s="44">
        <v>-101663</v>
      </c>
      <c r="E46" s="8"/>
      <c r="F46" s="8"/>
      <c r="G46" s="8"/>
      <c r="H46" s="8"/>
      <c r="I46" s="8"/>
      <c r="J46" s="145">
        <f t="shared" si="1"/>
        <v>-101663</v>
      </c>
    </row>
    <row r="47" spans="1:10" ht="12.75">
      <c r="A47" s="90"/>
      <c r="B47" s="41" t="s">
        <v>141</v>
      </c>
      <c r="C47" s="42" t="s">
        <v>142</v>
      </c>
      <c r="D47" s="43">
        <v>-24757.86</v>
      </c>
      <c r="E47" s="8"/>
      <c r="F47" s="8"/>
      <c r="G47" s="8"/>
      <c r="H47" s="8"/>
      <c r="I47" s="8"/>
      <c r="J47" s="145">
        <f t="shared" si="1"/>
        <v>-24757.86</v>
      </c>
    </row>
    <row r="48" spans="1:10" ht="12.75">
      <c r="A48" s="90"/>
      <c r="B48" s="249">
        <v>316803</v>
      </c>
      <c r="C48" s="40" t="s">
        <v>320</v>
      </c>
      <c r="D48" s="43">
        <v>-589899</v>
      </c>
      <c r="E48" s="8"/>
      <c r="F48" s="8"/>
      <c r="G48" s="8"/>
      <c r="H48" s="8"/>
      <c r="I48" s="8"/>
      <c r="J48" s="145">
        <f t="shared" si="1"/>
        <v>-589899</v>
      </c>
    </row>
    <row r="49" spans="1:10" ht="12.75">
      <c r="A49" s="90"/>
      <c r="B49" s="41" t="s">
        <v>143</v>
      </c>
      <c r="C49" s="42" t="s">
        <v>144</v>
      </c>
      <c r="D49" s="43">
        <v>-100000</v>
      </c>
      <c r="E49" s="8"/>
      <c r="F49" s="8"/>
      <c r="G49" s="8"/>
      <c r="H49" s="8"/>
      <c r="I49" s="8"/>
      <c r="J49" s="145">
        <f t="shared" si="1"/>
        <v>-100000</v>
      </c>
    </row>
    <row r="50" spans="1:10" ht="12.75">
      <c r="A50" s="90"/>
      <c r="B50" s="41" t="s">
        <v>145</v>
      </c>
      <c r="C50" s="42" t="s">
        <v>146</v>
      </c>
      <c r="D50" s="43">
        <v>-19791</v>
      </c>
      <c r="E50" s="8"/>
      <c r="F50" s="8"/>
      <c r="G50" s="8"/>
      <c r="H50" s="8"/>
      <c r="I50" s="8"/>
      <c r="J50" s="145">
        <f t="shared" si="1"/>
        <v>-19791</v>
      </c>
    </row>
    <row r="51" spans="1:10" ht="12.75">
      <c r="A51" s="90"/>
      <c r="B51" s="41" t="s">
        <v>26</v>
      </c>
      <c r="C51" s="42" t="s">
        <v>147</v>
      </c>
      <c r="D51" s="43">
        <v>-5121</v>
      </c>
      <c r="E51" s="8"/>
      <c r="F51" s="8"/>
      <c r="G51" s="8"/>
      <c r="H51" s="8"/>
      <c r="I51" s="8"/>
      <c r="J51" s="145">
        <f t="shared" si="1"/>
        <v>-5121</v>
      </c>
    </row>
    <row r="52" spans="1:10" ht="12.75">
      <c r="A52" s="90"/>
      <c r="B52" s="41" t="s">
        <v>148</v>
      </c>
      <c r="C52" s="42" t="s">
        <v>149</v>
      </c>
      <c r="D52" s="43">
        <v>-325</v>
      </c>
      <c r="E52" s="8"/>
      <c r="F52" s="8"/>
      <c r="G52" s="8"/>
      <c r="H52" s="8"/>
      <c r="I52" s="8"/>
      <c r="J52" s="145">
        <f t="shared" si="1"/>
        <v>-325</v>
      </c>
    </row>
    <row r="53" spans="1:10" ht="13.5" thickBot="1">
      <c r="A53" s="90"/>
      <c r="B53" s="41" t="s">
        <v>27</v>
      </c>
      <c r="C53" s="42" t="s">
        <v>150</v>
      </c>
      <c r="D53" s="43">
        <v>-5697</v>
      </c>
      <c r="E53" s="8"/>
      <c r="F53" s="8"/>
      <c r="G53" s="8"/>
      <c r="H53" s="8"/>
      <c r="I53" s="8"/>
      <c r="J53" s="145">
        <f t="shared" si="1"/>
        <v>-5697</v>
      </c>
    </row>
    <row r="54" spans="2:10" ht="12.75">
      <c r="B54" s="48" t="s">
        <v>151</v>
      </c>
      <c r="C54" s="172" t="s">
        <v>152</v>
      </c>
      <c r="D54" s="186">
        <v>-20000</v>
      </c>
      <c r="E54" s="49"/>
      <c r="F54" s="49"/>
      <c r="G54" s="49"/>
      <c r="H54" s="49"/>
      <c r="I54" s="49"/>
      <c r="J54" s="146">
        <f t="shared" si="1"/>
        <v>-20000</v>
      </c>
    </row>
    <row r="55" spans="2:10" ht="13.5" thickBot="1">
      <c r="B55" s="50" t="s">
        <v>151</v>
      </c>
      <c r="C55" s="173" t="s">
        <v>152</v>
      </c>
      <c r="D55" s="187">
        <v>20000</v>
      </c>
      <c r="E55" s="51"/>
      <c r="F55" s="51"/>
      <c r="G55" s="51"/>
      <c r="H55" s="51"/>
      <c r="I55" s="51"/>
      <c r="J55" s="147">
        <f t="shared" si="1"/>
        <v>20000</v>
      </c>
    </row>
    <row r="56" spans="2:10" ht="12.75">
      <c r="B56" s="48" t="s">
        <v>153</v>
      </c>
      <c r="C56" s="172" t="s">
        <v>154</v>
      </c>
      <c r="D56" s="188">
        <f>-D57</f>
        <v>-81771</v>
      </c>
      <c r="E56" s="49"/>
      <c r="F56" s="49"/>
      <c r="G56" s="49"/>
      <c r="H56" s="49"/>
      <c r="I56" s="49"/>
      <c r="J56" s="146">
        <f t="shared" si="1"/>
        <v>-81771</v>
      </c>
    </row>
    <row r="57" spans="2:10" ht="13.5" thickBot="1">
      <c r="B57" s="50" t="s">
        <v>153</v>
      </c>
      <c r="C57" s="173" t="s">
        <v>154</v>
      </c>
      <c r="D57" s="187">
        <v>81771</v>
      </c>
      <c r="E57" s="51"/>
      <c r="F57" s="51"/>
      <c r="G57" s="51"/>
      <c r="H57" s="51"/>
      <c r="I57" s="51"/>
      <c r="J57" s="147">
        <f t="shared" si="1"/>
        <v>81771</v>
      </c>
    </row>
    <row r="58" spans="2:10" ht="12.75">
      <c r="B58" s="48" t="s">
        <v>155</v>
      </c>
      <c r="C58" s="172" t="s">
        <v>156</v>
      </c>
      <c r="D58" s="186">
        <v>-38047</v>
      </c>
      <c r="E58" s="49"/>
      <c r="F58" s="49"/>
      <c r="G58" s="49"/>
      <c r="H58" s="49"/>
      <c r="I58" s="49"/>
      <c r="J58" s="146">
        <f t="shared" si="1"/>
        <v>-38047</v>
      </c>
    </row>
    <row r="59" spans="2:10" ht="13.5" thickBot="1">
      <c r="B59" s="50" t="s">
        <v>155</v>
      </c>
      <c r="C59" s="173" t="s">
        <v>156</v>
      </c>
      <c r="D59" s="187">
        <v>38047</v>
      </c>
      <c r="E59" s="51"/>
      <c r="F59" s="51"/>
      <c r="G59" s="51"/>
      <c r="H59" s="51"/>
      <c r="I59" s="51"/>
      <c r="J59" s="147">
        <f t="shared" si="1"/>
        <v>38047</v>
      </c>
    </row>
    <row r="60" spans="2:10" ht="12.75">
      <c r="B60" s="48" t="s">
        <v>157</v>
      </c>
      <c r="C60" s="172" t="s">
        <v>158</v>
      </c>
      <c r="D60" s="186">
        <v>-4821</v>
      </c>
      <c r="E60" s="49"/>
      <c r="F60" s="49"/>
      <c r="G60" s="49"/>
      <c r="H60" s="49"/>
      <c r="I60" s="49"/>
      <c r="J60" s="146">
        <f t="shared" si="1"/>
        <v>-4821</v>
      </c>
    </row>
    <row r="61" spans="2:10" ht="13.5" thickBot="1">
      <c r="B61" s="50" t="s">
        <v>157</v>
      </c>
      <c r="C61" s="173" t="s">
        <v>158</v>
      </c>
      <c r="D61" s="187">
        <v>4821</v>
      </c>
      <c r="E61" s="51"/>
      <c r="F61" s="51"/>
      <c r="G61" s="51"/>
      <c r="H61" s="51"/>
      <c r="I61" s="51"/>
      <c r="J61" s="147">
        <f t="shared" si="1"/>
        <v>4821</v>
      </c>
    </row>
    <row r="62" spans="2:10" ht="12.75">
      <c r="B62" s="48" t="s">
        <v>159</v>
      </c>
      <c r="C62" s="172" t="s">
        <v>160</v>
      </c>
      <c r="D62" s="186">
        <v>-1900000</v>
      </c>
      <c r="E62" s="49"/>
      <c r="F62" s="49"/>
      <c r="G62" s="49"/>
      <c r="H62" s="49"/>
      <c r="I62" s="49"/>
      <c r="J62" s="146">
        <f t="shared" si="1"/>
        <v>-1900000</v>
      </c>
    </row>
    <row r="63" spans="2:10" ht="13.5" thickBot="1">
      <c r="B63" s="50" t="s">
        <v>159</v>
      </c>
      <c r="C63" s="173" t="s">
        <v>160</v>
      </c>
      <c r="D63" s="187">
        <v>1900000</v>
      </c>
      <c r="E63" s="51"/>
      <c r="F63" s="51"/>
      <c r="G63" s="51"/>
      <c r="H63" s="51"/>
      <c r="I63" s="51"/>
      <c r="J63" s="147">
        <f t="shared" si="1"/>
        <v>1900000</v>
      </c>
    </row>
    <row r="64" spans="1:10" ht="12.75">
      <c r="A64" s="85" t="s">
        <v>29</v>
      </c>
      <c r="B64" s="47"/>
      <c r="C64" s="47"/>
      <c r="D64" s="189">
        <f>SUM(D43:D63)</f>
        <v>-1070842.8599999999</v>
      </c>
      <c r="E64" s="125"/>
      <c r="F64" s="125"/>
      <c r="G64" s="125"/>
      <c r="H64" s="125"/>
      <c r="I64" s="125"/>
      <c r="J64" s="230">
        <f>D64</f>
        <v>-1070842.8599999999</v>
      </c>
    </row>
    <row r="65" spans="2:10" ht="12.75">
      <c r="B65" s="78"/>
      <c r="C65" s="78"/>
      <c r="D65" s="151"/>
      <c r="E65" s="45"/>
      <c r="F65" s="45"/>
      <c r="G65" s="45"/>
      <c r="H65" s="45"/>
      <c r="I65" s="45"/>
      <c r="J65" s="144"/>
    </row>
    <row r="66" spans="1:10" ht="12.75">
      <c r="A66" s="90" t="s">
        <v>100</v>
      </c>
      <c r="B66" s="7"/>
      <c r="C66" s="7"/>
      <c r="D66" s="61"/>
      <c r="E66" s="8"/>
      <c r="F66" s="8"/>
      <c r="G66" s="8"/>
      <c r="H66" s="8"/>
      <c r="I66" s="8"/>
      <c r="J66" s="145"/>
    </row>
    <row r="67" spans="1:10" ht="12.75">
      <c r="A67" s="90"/>
      <c r="B67" s="7" t="s">
        <v>101</v>
      </c>
      <c r="C67" s="7" t="s">
        <v>102</v>
      </c>
      <c r="D67" s="61">
        <v>870</v>
      </c>
      <c r="E67" s="8"/>
      <c r="F67" s="8"/>
      <c r="G67" s="8"/>
      <c r="H67" s="8"/>
      <c r="I67" s="8"/>
      <c r="J67" s="145">
        <f>SUM(D67:I67)</f>
        <v>870</v>
      </c>
    </row>
    <row r="68" spans="1:10" ht="12.75">
      <c r="A68" s="90"/>
      <c r="B68" s="7" t="s">
        <v>103</v>
      </c>
      <c r="C68" s="7" t="s">
        <v>104</v>
      </c>
      <c r="D68" s="61">
        <v>2076</v>
      </c>
      <c r="E68" s="8"/>
      <c r="F68" s="8"/>
      <c r="G68" s="8"/>
      <c r="H68" s="8"/>
      <c r="I68" s="8"/>
      <c r="J68" s="145">
        <f>SUM(D68:I68)</f>
        <v>2076</v>
      </c>
    </row>
    <row r="69" spans="1:10" ht="12.75">
      <c r="A69" s="90"/>
      <c r="B69" s="7" t="s">
        <v>105</v>
      </c>
      <c r="C69" s="7" t="s">
        <v>108</v>
      </c>
      <c r="D69" s="61">
        <v>-1572</v>
      </c>
      <c r="E69" s="8"/>
      <c r="F69" s="8"/>
      <c r="G69" s="8"/>
      <c r="H69" s="8"/>
      <c r="I69" s="8"/>
      <c r="J69" s="145">
        <f>SUM(D69:I69)</f>
        <v>-1572</v>
      </c>
    </row>
    <row r="70" spans="1:10" ht="12.75">
      <c r="A70" s="90"/>
      <c r="B70" s="7" t="s">
        <v>106</v>
      </c>
      <c r="C70" s="7" t="s">
        <v>107</v>
      </c>
      <c r="D70" s="61">
        <v>-155244</v>
      </c>
      <c r="E70" s="8"/>
      <c r="F70" s="8"/>
      <c r="G70" s="8"/>
      <c r="H70" s="8"/>
      <c r="I70" s="8"/>
      <c r="J70" s="145">
        <f>SUM(D70:I70)</f>
        <v>-155244</v>
      </c>
    </row>
    <row r="71" spans="2:10" ht="12.75">
      <c r="B71" s="7" t="s">
        <v>109</v>
      </c>
      <c r="C71" s="7" t="s">
        <v>110</v>
      </c>
      <c r="D71" s="151">
        <v>51</v>
      </c>
      <c r="E71" s="45"/>
      <c r="F71" s="45"/>
      <c r="G71" s="45"/>
      <c r="H71" s="45"/>
      <c r="I71" s="45"/>
      <c r="J71" s="145">
        <f>SUM(D71:I71)</f>
        <v>51</v>
      </c>
    </row>
    <row r="72" spans="1:14" ht="12.75">
      <c r="A72" s="211" t="s">
        <v>131</v>
      </c>
      <c r="B72" s="4"/>
      <c r="C72" s="4"/>
      <c r="D72" s="60">
        <f>SUM(D67:D71)</f>
        <v>-153819</v>
      </c>
      <c r="E72" s="5"/>
      <c r="F72" s="5"/>
      <c r="G72" s="5"/>
      <c r="H72" s="5"/>
      <c r="I72" s="5"/>
      <c r="J72" s="83">
        <f>SUM(J67:J71)</f>
        <v>-153819</v>
      </c>
      <c r="M72" s="46"/>
      <c r="N72" s="72"/>
    </row>
    <row r="73" spans="1:14" ht="12.75">
      <c r="A73" s="208"/>
      <c r="B73" s="4"/>
      <c r="C73" s="4"/>
      <c r="D73" s="60"/>
      <c r="E73" s="5"/>
      <c r="F73" s="5"/>
      <c r="G73" s="5"/>
      <c r="H73" s="5"/>
      <c r="I73" s="5"/>
      <c r="J73" s="143"/>
      <c r="M73" s="46"/>
      <c r="N73" s="72"/>
    </row>
    <row r="74" spans="1:14" ht="12.75">
      <c r="A74" s="212" t="s">
        <v>30</v>
      </c>
      <c r="B74" s="12"/>
      <c r="C74" s="12"/>
      <c r="D74" s="31"/>
      <c r="E74" s="13"/>
      <c r="F74" s="13"/>
      <c r="G74" s="13"/>
      <c r="H74" s="13"/>
      <c r="I74" s="13"/>
      <c r="J74" s="113"/>
      <c r="M74" s="11"/>
      <c r="N74" s="10"/>
    </row>
    <row r="75" spans="1:10" ht="12.75">
      <c r="A75" s="212"/>
      <c r="B75" s="12" t="s">
        <v>31</v>
      </c>
      <c r="C75" s="12" t="s">
        <v>32</v>
      </c>
      <c r="D75" s="31">
        <v>-1000000</v>
      </c>
      <c r="E75" s="13"/>
      <c r="F75" s="13"/>
      <c r="G75" s="13"/>
      <c r="H75" s="13"/>
      <c r="I75" s="13"/>
      <c r="J75" s="113">
        <f>D75</f>
        <v>-1000000</v>
      </c>
    </row>
    <row r="76" spans="1:10" ht="12.75">
      <c r="A76" s="119" t="s">
        <v>33</v>
      </c>
      <c r="B76" s="22"/>
      <c r="C76" s="22"/>
      <c r="D76" s="193">
        <f>D75</f>
        <v>-1000000</v>
      </c>
      <c r="E76" s="23"/>
      <c r="F76" s="23"/>
      <c r="G76" s="23"/>
      <c r="H76" s="23"/>
      <c r="I76" s="23"/>
      <c r="J76" s="34">
        <f>D76</f>
        <v>-1000000</v>
      </c>
    </row>
    <row r="77" spans="1:10" ht="12.75">
      <c r="A77" s="214"/>
      <c r="B77" s="17"/>
      <c r="C77" s="17"/>
      <c r="D77" s="116"/>
      <c r="E77" s="14"/>
      <c r="F77" s="14"/>
      <c r="G77" s="14"/>
      <c r="H77" s="14"/>
      <c r="I77" s="14"/>
      <c r="J77" s="112"/>
    </row>
    <row r="78" spans="1:106" s="84" customFormat="1" ht="12.75">
      <c r="A78" s="215" t="s">
        <v>34</v>
      </c>
      <c r="B78" s="12"/>
      <c r="C78" s="12"/>
      <c r="D78" s="31"/>
      <c r="E78" s="13"/>
      <c r="F78" s="13"/>
      <c r="G78" s="13"/>
      <c r="H78" s="13"/>
      <c r="I78" s="13"/>
      <c r="J78" s="113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</row>
    <row r="79" spans="1:106" s="84" customFormat="1" ht="12.75">
      <c r="A79" s="212"/>
      <c r="B79" s="12" t="s">
        <v>35</v>
      </c>
      <c r="C79" s="12" t="s">
        <v>36</v>
      </c>
      <c r="D79" s="31">
        <f>-8967535+5270489+440000</f>
        <v>-3257046</v>
      </c>
      <c r="E79" s="13"/>
      <c r="F79" s="13"/>
      <c r="G79" s="13"/>
      <c r="H79" s="13"/>
      <c r="I79" s="13"/>
      <c r="J79" s="113">
        <f>D79</f>
        <v>-3257046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</row>
    <row r="80" spans="1:106" s="84" customFormat="1" ht="12.75">
      <c r="A80" s="213" t="s">
        <v>37</v>
      </c>
      <c r="B80" s="15"/>
      <c r="C80" s="15"/>
      <c r="D80" s="30">
        <f>D79</f>
        <v>-3257046</v>
      </c>
      <c r="E80" s="16"/>
      <c r="F80" s="16"/>
      <c r="G80" s="16"/>
      <c r="H80" s="16"/>
      <c r="I80" s="16"/>
      <c r="J80" s="152">
        <f>J79</f>
        <v>-3257046</v>
      </c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</row>
    <row r="81" spans="1:106" s="84" customFormat="1" ht="12.75">
      <c r="A81" s="213"/>
      <c r="B81" s="15"/>
      <c r="C81" s="15"/>
      <c r="D81" s="30"/>
      <c r="E81" s="16"/>
      <c r="F81" s="16"/>
      <c r="G81" s="16"/>
      <c r="H81" s="16"/>
      <c r="I81" s="16"/>
      <c r="J81" s="152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</row>
    <row r="82" spans="1:106" s="84" customFormat="1" ht="12.75">
      <c r="A82" s="216" t="s">
        <v>330</v>
      </c>
      <c r="B82" s="7"/>
      <c r="C82" s="7"/>
      <c r="D82" s="61"/>
      <c r="E82" s="8"/>
      <c r="F82" s="8"/>
      <c r="G82" s="8"/>
      <c r="H82" s="8"/>
      <c r="I82" s="8"/>
      <c r="J82" s="145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</row>
    <row r="83" spans="1:106" s="84" customFormat="1" ht="12.75">
      <c r="A83" s="90"/>
      <c r="B83" s="129" t="s">
        <v>331</v>
      </c>
      <c r="C83" s="130" t="s">
        <v>327</v>
      </c>
      <c r="D83" s="61">
        <v>1173</v>
      </c>
      <c r="E83" s="8"/>
      <c r="F83" s="8"/>
      <c r="G83" s="8"/>
      <c r="H83" s="8"/>
      <c r="I83" s="8"/>
      <c r="J83" s="145">
        <f>SUM(D83:I83)</f>
        <v>1173</v>
      </c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</row>
    <row r="84" spans="1:106" s="84" customFormat="1" ht="12.75">
      <c r="A84" s="126" t="s">
        <v>330</v>
      </c>
      <c r="B84" s="231"/>
      <c r="C84" s="100"/>
      <c r="D84" s="190">
        <f>SUM(D83:D83)</f>
        <v>1173</v>
      </c>
      <c r="E84" s="101"/>
      <c r="F84" s="101"/>
      <c r="G84" s="101"/>
      <c r="H84" s="101"/>
      <c r="I84" s="101"/>
      <c r="J84" s="153">
        <f>SUM(D84:I84)</f>
        <v>1173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</row>
    <row r="85" spans="1:106" s="84" customFormat="1" ht="12.75">
      <c r="A85" s="214"/>
      <c r="B85" s="17"/>
      <c r="C85" s="17"/>
      <c r="D85" s="116"/>
      <c r="E85" s="14"/>
      <c r="F85" s="14"/>
      <c r="G85" s="14"/>
      <c r="H85" s="14"/>
      <c r="I85" s="14"/>
      <c r="J85" s="112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</row>
    <row r="86" spans="1:10" ht="12.75">
      <c r="A86" s="216" t="s">
        <v>265</v>
      </c>
      <c r="B86" s="7"/>
      <c r="C86" s="7"/>
      <c r="D86" s="61"/>
      <c r="E86" s="8"/>
      <c r="F86" s="8"/>
      <c r="G86" s="8"/>
      <c r="H86" s="8"/>
      <c r="I86" s="8"/>
      <c r="J86" s="145"/>
    </row>
    <row r="87" spans="1:10" ht="12.75">
      <c r="A87" s="90"/>
      <c r="B87" s="11" t="s">
        <v>267</v>
      </c>
      <c r="C87" s="10" t="s">
        <v>268</v>
      </c>
      <c r="D87" s="61">
        <v>-1744</v>
      </c>
      <c r="E87" s="8"/>
      <c r="F87" s="8"/>
      <c r="G87" s="8"/>
      <c r="H87" s="8"/>
      <c r="I87" s="8"/>
      <c r="J87" s="145">
        <f>SUM(D87:I87)</f>
        <v>-1744</v>
      </c>
    </row>
    <row r="88" spans="1:10" ht="12.75">
      <c r="A88" s="217" t="s">
        <v>266</v>
      </c>
      <c r="B88" s="100"/>
      <c r="C88" s="100"/>
      <c r="D88" s="190">
        <f>SUM(D87:D87)</f>
        <v>-1744</v>
      </c>
      <c r="E88" s="101"/>
      <c r="F88" s="101"/>
      <c r="G88" s="101"/>
      <c r="H88" s="101"/>
      <c r="I88" s="101"/>
      <c r="J88" s="153">
        <f>SUM(D88:I88)</f>
        <v>-1744</v>
      </c>
    </row>
    <row r="89" spans="1:10" ht="12.75">
      <c r="A89" s="209"/>
      <c r="B89" s="78"/>
      <c r="C89" s="78"/>
      <c r="D89" s="151"/>
      <c r="E89" s="45"/>
      <c r="F89" s="45"/>
      <c r="G89" s="45"/>
      <c r="H89" s="45"/>
      <c r="I89" s="45"/>
      <c r="J89" s="144"/>
    </row>
    <row r="90" spans="1:10" ht="12.75">
      <c r="A90" s="216" t="s">
        <v>350</v>
      </c>
      <c r="B90" s="7"/>
      <c r="C90" s="7"/>
      <c r="D90" s="61"/>
      <c r="E90" s="8"/>
      <c r="F90" s="8"/>
      <c r="G90" s="8"/>
      <c r="H90" s="8"/>
      <c r="I90" s="8"/>
      <c r="J90" s="145"/>
    </row>
    <row r="91" spans="1:10" ht="12.75">
      <c r="A91" s="91"/>
      <c r="B91" s="138">
        <v>335101</v>
      </c>
      <c r="C91" s="130" t="s">
        <v>351</v>
      </c>
      <c r="D91" s="61">
        <v>-57368</v>
      </c>
      <c r="E91" s="8"/>
      <c r="F91" s="8"/>
      <c r="G91" s="8"/>
      <c r="H91" s="8"/>
      <c r="I91" s="8"/>
      <c r="J91" s="145">
        <f>SUM(D91:I91)</f>
        <v>-57368</v>
      </c>
    </row>
    <row r="92" spans="1:10" ht="12.75">
      <c r="A92" s="218" t="s">
        <v>350</v>
      </c>
      <c r="B92" s="100"/>
      <c r="C92" s="100"/>
      <c r="D92" s="190">
        <f>SUM(D91:D91)</f>
        <v>-57368</v>
      </c>
      <c r="E92" s="101"/>
      <c r="F92" s="101"/>
      <c r="G92" s="101"/>
      <c r="H92" s="101"/>
      <c r="I92" s="101"/>
      <c r="J92" s="153">
        <f>SUM(D92:I92)</f>
        <v>-57368</v>
      </c>
    </row>
    <row r="93" spans="1:10" ht="12.75">
      <c r="A93" s="209"/>
      <c r="B93" s="78"/>
      <c r="C93" s="78"/>
      <c r="D93" s="151"/>
      <c r="E93" s="45"/>
      <c r="F93" s="45"/>
      <c r="G93" s="45"/>
      <c r="H93" s="45"/>
      <c r="I93" s="45"/>
      <c r="J93" s="144"/>
    </row>
    <row r="94" spans="1:10" ht="12.75">
      <c r="A94" s="94" t="s">
        <v>38</v>
      </c>
      <c r="B94" s="78"/>
      <c r="C94" s="78"/>
      <c r="D94" s="151"/>
      <c r="E94" s="45"/>
      <c r="F94" s="45"/>
      <c r="G94" s="45"/>
      <c r="H94" s="45"/>
      <c r="I94" s="45"/>
      <c r="J94" s="144"/>
    </row>
    <row r="95" spans="1:10" ht="12.75">
      <c r="A95" s="90"/>
      <c r="B95" s="7" t="s">
        <v>39</v>
      </c>
      <c r="C95" s="7" t="s">
        <v>13</v>
      </c>
      <c r="D95" s="61">
        <v>1443</v>
      </c>
      <c r="E95" s="8"/>
      <c r="F95" s="8"/>
      <c r="G95" s="8"/>
      <c r="H95" s="8"/>
      <c r="I95" s="8"/>
      <c r="J95" s="145">
        <f>SUM(D95:I95)</f>
        <v>1443</v>
      </c>
    </row>
    <row r="96" spans="1:10" ht="12.75">
      <c r="A96" s="90"/>
      <c r="B96" s="7" t="s">
        <v>40</v>
      </c>
      <c r="C96" s="7" t="s">
        <v>41</v>
      </c>
      <c r="D96" s="61">
        <v>-1443</v>
      </c>
      <c r="E96" s="8"/>
      <c r="F96" s="8"/>
      <c r="G96" s="8"/>
      <c r="H96" s="8"/>
      <c r="I96" s="8"/>
      <c r="J96" s="154">
        <f>SUM(D96:I96)</f>
        <v>-1443</v>
      </c>
    </row>
    <row r="97" spans="1:10" ht="12.75">
      <c r="A97" s="208" t="s">
        <v>42</v>
      </c>
      <c r="B97" s="4"/>
      <c r="C97" s="4"/>
      <c r="D97" s="60">
        <f>SUM(D95:D96)</f>
        <v>0</v>
      </c>
      <c r="E97" s="5"/>
      <c r="F97" s="5"/>
      <c r="G97" s="5"/>
      <c r="H97" s="5"/>
      <c r="I97" s="5"/>
      <c r="J97" s="144">
        <f>SUM(D97:I97)</f>
        <v>0</v>
      </c>
    </row>
    <row r="98" spans="1:10" ht="12.75">
      <c r="A98" s="208"/>
      <c r="B98" s="4"/>
      <c r="C98" s="4"/>
      <c r="D98" s="60"/>
      <c r="E98" s="5"/>
      <c r="F98" s="5"/>
      <c r="G98" s="5"/>
      <c r="H98" s="5"/>
      <c r="I98" s="5"/>
      <c r="J98" s="143"/>
    </row>
    <row r="99" spans="1:10" ht="12.75">
      <c r="A99" s="90" t="s">
        <v>43</v>
      </c>
      <c r="B99" s="7"/>
      <c r="C99" s="7"/>
      <c r="D99" s="61"/>
      <c r="E99" s="8"/>
      <c r="F99" s="8"/>
      <c r="G99" s="8"/>
      <c r="H99" s="8"/>
      <c r="I99" s="8"/>
      <c r="J99" s="145"/>
    </row>
    <row r="100" spans="1:10" ht="12.75">
      <c r="A100" s="90"/>
      <c r="B100" s="79">
        <v>339202</v>
      </c>
      <c r="C100" s="7" t="s">
        <v>126</v>
      </c>
      <c r="D100" s="61">
        <v>-20436</v>
      </c>
      <c r="E100" s="8"/>
      <c r="F100" s="8"/>
      <c r="G100" s="8"/>
      <c r="H100" s="8"/>
      <c r="I100" s="8"/>
      <c r="J100" s="145">
        <v>-20436</v>
      </c>
    </row>
    <row r="101" spans="1:10" ht="12.75">
      <c r="A101" s="90"/>
      <c r="B101" s="79">
        <v>339203</v>
      </c>
      <c r="C101" s="7" t="s">
        <v>127</v>
      </c>
      <c r="D101" s="61">
        <v>-10269</v>
      </c>
      <c r="E101" s="8"/>
      <c r="F101" s="8"/>
      <c r="G101" s="8"/>
      <c r="H101" s="8"/>
      <c r="I101" s="8"/>
      <c r="J101" s="145">
        <v>-10269</v>
      </c>
    </row>
    <row r="102" spans="1:10" ht="12.75">
      <c r="A102" s="90"/>
      <c r="B102" s="79" t="s">
        <v>44</v>
      </c>
      <c r="C102" s="7" t="s">
        <v>128</v>
      </c>
      <c r="D102" s="61">
        <v>33918</v>
      </c>
      <c r="E102" s="8"/>
      <c r="F102" s="8"/>
      <c r="G102" s="8"/>
      <c r="H102" s="8"/>
      <c r="I102" s="8"/>
      <c r="J102" s="145">
        <v>33918</v>
      </c>
    </row>
    <row r="103" spans="1:10" ht="12.75">
      <c r="A103" s="208" t="s">
        <v>45</v>
      </c>
      <c r="B103" s="4"/>
      <c r="C103" s="4"/>
      <c r="D103" s="60">
        <f>SUM(D100:D102)</f>
        <v>3213</v>
      </c>
      <c r="E103" s="5"/>
      <c r="F103" s="5"/>
      <c r="G103" s="5"/>
      <c r="H103" s="5"/>
      <c r="I103" s="5"/>
      <c r="J103" s="143">
        <f>SUM(J100:J102)</f>
        <v>3213</v>
      </c>
    </row>
    <row r="104" spans="1:10" ht="12.75">
      <c r="A104" s="208"/>
      <c r="B104" s="4"/>
      <c r="C104" s="4"/>
      <c r="D104" s="60"/>
      <c r="E104" s="5"/>
      <c r="F104" s="5"/>
      <c r="G104" s="5"/>
      <c r="H104" s="5"/>
      <c r="I104" s="5"/>
      <c r="J104" s="143"/>
    </row>
    <row r="105" spans="1:10" ht="12.75">
      <c r="A105" s="216" t="s">
        <v>269</v>
      </c>
      <c r="B105" s="7"/>
      <c r="C105" s="7"/>
      <c r="D105" s="61"/>
      <c r="E105" s="8"/>
      <c r="F105" s="8"/>
      <c r="G105" s="8"/>
      <c r="H105" s="8"/>
      <c r="I105" s="8"/>
      <c r="J105" s="145"/>
    </row>
    <row r="106" spans="1:10" ht="12.75">
      <c r="A106" s="90"/>
      <c r="B106" s="11" t="s">
        <v>271</v>
      </c>
      <c r="C106" s="10" t="s">
        <v>272</v>
      </c>
      <c r="D106" s="61">
        <v>-2428</v>
      </c>
      <c r="E106" s="8"/>
      <c r="F106" s="8"/>
      <c r="G106" s="8"/>
      <c r="H106" s="8"/>
      <c r="I106" s="8"/>
      <c r="J106" s="145">
        <f>SUM(D106:I106)</f>
        <v>-2428</v>
      </c>
    </row>
    <row r="107" spans="1:10" ht="12.75">
      <c r="A107" s="208" t="s">
        <v>270</v>
      </c>
      <c r="B107" s="100"/>
      <c r="C107" s="133"/>
      <c r="D107" s="190">
        <f>SUM(D106:D106)</f>
        <v>-2428</v>
      </c>
      <c r="E107" s="101"/>
      <c r="F107" s="101"/>
      <c r="G107" s="101"/>
      <c r="H107" s="101"/>
      <c r="I107" s="101"/>
      <c r="J107" s="153">
        <f>SUM(D107:I107)</f>
        <v>-2428</v>
      </c>
    </row>
    <row r="108" spans="1:10" ht="12.75">
      <c r="A108" s="208"/>
      <c r="B108" s="78"/>
      <c r="C108" s="78"/>
      <c r="D108" s="151"/>
      <c r="E108" s="45"/>
      <c r="F108" s="45"/>
      <c r="G108" s="45"/>
      <c r="H108" s="45"/>
      <c r="I108" s="45"/>
      <c r="J108" s="144"/>
    </row>
    <row r="109" spans="1:10" ht="12.75">
      <c r="A109" s="209" t="s">
        <v>329</v>
      </c>
      <c r="B109" s="46"/>
      <c r="C109" s="78"/>
      <c r="D109" s="151"/>
      <c r="E109" s="45"/>
      <c r="F109" s="45"/>
      <c r="G109" s="45"/>
      <c r="H109" s="45"/>
      <c r="I109" s="45"/>
      <c r="J109" s="144"/>
    </row>
    <row r="110" spans="1:10" ht="12.75">
      <c r="A110" s="210"/>
      <c r="B110" s="124" t="s">
        <v>326</v>
      </c>
      <c r="C110" s="47" t="s">
        <v>327</v>
      </c>
      <c r="D110" s="191">
        <v>1173</v>
      </c>
      <c r="E110" s="125"/>
      <c r="F110" s="125"/>
      <c r="G110" s="125"/>
      <c r="H110" s="125"/>
      <c r="I110" s="125"/>
      <c r="J110" s="154">
        <f>SUM(D110:I110)</f>
        <v>1173</v>
      </c>
    </row>
    <row r="111" spans="1:10" ht="12.75">
      <c r="A111" s="219" t="s">
        <v>328</v>
      </c>
      <c r="B111" s="127"/>
      <c r="C111" s="127"/>
      <c r="D111" s="192">
        <f>SUM(D110)</f>
        <v>1173</v>
      </c>
      <c r="E111" s="128"/>
      <c r="F111" s="128"/>
      <c r="G111" s="128"/>
      <c r="H111" s="128"/>
      <c r="I111" s="128"/>
      <c r="J111" s="155">
        <f>SUM(D111:I111)</f>
        <v>1173</v>
      </c>
    </row>
    <row r="112" spans="2:10" ht="16.5" customHeight="1">
      <c r="B112" s="46"/>
      <c r="C112" s="78"/>
      <c r="D112" s="151"/>
      <c r="E112" s="45"/>
      <c r="F112" s="45"/>
      <c r="G112" s="45"/>
      <c r="H112" s="45"/>
      <c r="I112" s="45"/>
      <c r="J112" s="144"/>
    </row>
    <row r="113" spans="1:256" s="84" customFormat="1" ht="12.75">
      <c r="A113" s="214" t="s">
        <v>319</v>
      </c>
      <c r="B113" s="17"/>
      <c r="C113" s="17"/>
      <c r="D113" s="116"/>
      <c r="E113" s="14"/>
      <c r="F113" s="14"/>
      <c r="G113" s="14"/>
      <c r="H113" s="14"/>
      <c r="I113" s="14"/>
      <c r="J113" s="112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</row>
    <row r="114" spans="1:256" s="84" customFormat="1" ht="12.75">
      <c r="A114" s="214"/>
      <c r="B114" s="121">
        <v>346117</v>
      </c>
      <c r="C114" s="122" t="s">
        <v>323</v>
      </c>
      <c r="D114" s="116">
        <v>-78081</v>
      </c>
      <c r="E114" s="14"/>
      <c r="F114" s="14"/>
      <c r="G114" s="14"/>
      <c r="H114" s="14"/>
      <c r="I114" s="14"/>
      <c r="J114" s="112">
        <f>SUM(D114:I114)</f>
        <v>-78081</v>
      </c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</row>
    <row r="115" spans="1:256" s="84" customFormat="1" ht="12.75">
      <c r="A115" s="214"/>
      <c r="B115" s="121">
        <v>346119</v>
      </c>
      <c r="C115" s="122" t="s">
        <v>324</v>
      </c>
      <c r="D115" s="116">
        <v>-1056</v>
      </c>
      <c r="E115" s="14"/>
      <c r="F115" s="14"/>
      <c r="G115" s="14"/>
      <c r="H115" s="14"/>
      <c r="I115" s="14"/>
      <c r="J115" s="112">
        <f>SUM(D115:I115)</f>
        <v>-1056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</row>
    <row r="116" spans="1:256" s="84" customFormat="1" ht="12.75">
      <c r="A116" s="214"/>
      <c r="B116" s="121">
        <v>346513</v>
      </c>
      <c r="C116" s="122" t="s">
        <v>325</v>
      </c>
      <c r="D116" s="116">
        <v>-959735</v>
      </c>
      <c r="E116" s="14"/>
      <c r="F116" s="14"/>
      <c r="G116" s="14"/>
      <c r="H116" s="14"/>
      <c r="I116" s="14"/>
      <c r="J116" s="112">
        <f>SUM(D116:I116)</f>
        <v>-959735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</row>
    <row r="117" spans="1:256" s="84" customFormat="1" ht="12.75">
      <c r="A117" s="119" t="s">
        <v>319</v>
      </c>
      <c r="B117" s="22"/>
      <c r="C117" s="22"/>
      <c r="D117" s="193">
        <f>SUM(D114:D116)</f>
        <v>-1038872</v>
      </c>
      <c r="E117" s="23"/>
      <c r="F117" s="23"/>
      <c r="G117" s="23"/>
      <c r="H117" s="23"/>
      <c r="I117" s="23"/>
      <c r="J117" s="34">
        <f>SUM(D117:I117)</f>
        <v>-1038872</v>
      </c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</row>
    <row r="118" spans="2:10" ht="12.75">
      <c r="B118" s="78"/>
      <c r="C118" s="78"/>
      <c r="D118" s="151"/>
      <c r="E118" s="45"/>
      <c r="F118" s="45"/>
      <c r="G118" s="45"/>
      <c r="H118" s="45"/>
      <c r="I118" s="45"/>
      <c r="J118" s="144"/>
    </row>
    <row r="119" spans="1:10" ht="12.75">
      <c r="A119" s="212" t="s">
        <v>46</v>
      </c>
      <c r="B119" s="12"/>
      <c r="C119" s="12"/>
      <c r="D119" s="31"/>
      <c r="E119" s="13"/>
      <c r="F119" s="13"/>
      <c r="G119" s="13"/>
      <c r="H119" s="13"/>
      <c r="I119" s="13"/>
      <c r="J119" s="113"/>
    </row>
    <row r="120" spans="1:10" ht="12.75">
      <c r="A120" s="212"/>
      <c r="B120" s="7" t="s">
        <v>47</v>
      </c>
      <c r="C120" s="7" t="s">
        <v>48</v>
      </c>
      <c r="D120" s="61"/>
      <c r="E120" s="13"/>
      <c r="F120" s="13"/>
      <c r="G120" s="13"/>
      <c r="H120" s="13"/>
      <c r="I120" s="13"/>
      <c r="J120" s="113"/>
    </row>
    <row r="121" spans="1:10" ht="12.75">
      <c r="A121" s="212"/>
      <c r="B121" s="76" t="s">
        <v>167</v>
      </c>
      <c r="C121" s="77" t="s">
        <v>168</v>
      </c>
      <c r="D121" s="44">
        <v>-342</v>
      </c>
      <c r="E121" s="13"/>
      <c r="F121" s="13"/>
      <c r="G121" s="13"/>
      <c r="H121" s="13"/>
      <c r="I121" s="13"/>
      <c r="J121" s="113">
        <f aca="true" t="shared" si="2" ref="J121:J126">D121</f>
        <v>-342</v>
      </c>
    </row>
    <row r="122" spans="1:10" ht="12.75">
      <c r="A122" s="212"/>
      <c r="B122" s="76" t="s">
        <v>169</v>
      </c>
      <c r="C122" s="77" t="s">
        <v>170</v>
      </c>
      <c r="D122" s="44">
        <v>-454</v>
      </c>
      <c r="E122" s="13"/>
      <c r="F122" s="13"/>
      <c r="G122" s="13"/>
      <c r="H122" s="13"/>
      <c r="I122" s="13"/>
      <c r="J122" s="113">
        <f t="shared" si="2"/>
        <v>-454</v>
      </c>
    </row>
    <row r="123" spans="1:10" ht="13.5" thickBot="1">
      <c r="A123" s="212"/>
      <c r="B123" s="76" t="s">
        <v>171</v>
      </c>
      <c r="C123" s="77" t="s">
        <v>172</v>
      </c>
      <c r="D123" s="44">
        <v>-336579</v>
      </c>
      <c r="E123" s="13"/>
      <c r="F123" s="13"/>
      <c r="G123" s="13"/>
      <c r="H123" s="13"/>
      <c r="I123" s="13"/>
      <c r="J123" s="113">
        <f t="shared" si="2"/>
        <v>-336579</v>
      </c>
    </row>
    <row r="124" spans="1:10" ht="12.75">
      <c r="A124" s="212"/>
      <c r="B124" s="53" t="s">
        <v>165</v>
      </c>
      <c r="C124" s="174" t="s">
        <v>166</v>
      </c>
      <c r="D124" s="186">
        <v>-25000</v>
      </c>
      <c r="E124" s="52"/>
      <c r="F124" s="52"/>
      <c r="G124" s="52"/>
      <c r="H124" s="52"/>
      <c r="I124" s="52"/>
      <c r="J124" s="114">
        <f t="shared" si="2"/>
        <v>-25000</v>
      </c>
    </row>
    <row r="125" spans="1:10" ht="13.5" thickBot="1">
      <c r="A125" s="214"/>
      <c r="B125" s="54" t="s">
        <v>165</v>
      </c>
      <c r="C125" s="175" t="s">
        <v>166</v>
      </c>
      <c r="D125" s="187">
        <v>25000</v>
      </c>
      <c r="E125" s="55"/>
      <c r="F125" s="55"/>
      <c r="G125" s="55"/>
      <c r="H125" s="55"/>
      <c r="I125" s="55"/>
      <c r="J125" s="117">
        <f t="shared" si="2"/>
        <v>25000</v>
      </c>
    </row>
    <row r="126" spans="1:10" ht="12.75">
      <c r="A126" s="213" t="s">
        <v>49</v>
      </c>
      <c r="B126" s="78"/>
      <c r="C126" s="78"/>
      <c r="D126" s="237">
        <f>SUM(D121:D125)</f>
        <v>-337375</v>
      </c>
      <c r="E126" s="14"/>
      <c r="F126" s="14"/>
      <c r="G126" s="14"/>
      <c r="H126" s="14"/>
      <c r="I126" s="14"/>
      <c r="J126" s="238">
        <f t="shared" si="2"/>
        <v>-337375</v>
      </c>
    </row>
    <row r="127" spans="1:10" ht="12.75">
      <c r="A127" s="213"/>
      <c r="B127" s="15"/>
      <c r="C127" s="15"/>
      <c r="D127" s="235"/>
      <c r="E127" s="236"/>
      <c r="F127" s="236"/>
      <c r="G127" s="236"/>
      <c r="H127" s="236"/>
      <c r="I127" s="135"/>
      <c r="J127" s="234"/>
    </row>
    <row r="128" spans="1:10" ht="12.75">
      <c r="A128" s="27" t="s">
        <v>91</v>
      </c>
      <c r="B128" s="18"/>
      <c r="C128" s="17"/>
      <c r="D128" s="116"/>
      <c r="E128" s="14"/>
      <c r="F128" s="14"/>
      <c r="G128" s="14"/>
      <c r="H128" s="14"/>
      <c r="I128" s="131"/>
      <c r="J128" s="232"/>
    </row>
    <row r="129" spans="1:10" ht="12.75">
      <c r="A129" s="27"/>
      <c r="B129" s="19" t="s">
        <v>92</v>
      </c>
      <c r="C129" s="18" t="s">
        <v>93</v>
      </c>
      <c r="D129" s="20">
        <v>-13173</v>
      </c>
      <c r="E129" s="233"/>
      <c r="F129" s="233"/>
      <c r="G129" s="233"/>
      <c r="H129" s="233"/>
      <c r="I129" s="132"/>
      <c r="J129" s="232">
        <f>D129</f>
        <v>-13173</v>
      </c>
    </row>
    <row r="130" spans="1:10" ht="12.75">
      <c r="A130" s="137" t="s">
        <v>94</v>
      </c>
      <c r="B130" s="21"/>
      <c r="C130" s="22"/>
      <c r="D130" s="193">
        <f>D129</f>
        <v>-13173</v>
      </c>
      <c r="E130" s="23"/>
      <c r="F130" s="23"/>
      <c r="G130" s="23"/>
      <c r="H130" s="23"/>
      <c r="I130" s="23"/>
      <c r="J130" s="156">
        <f>D130</f>
        <v>-13173</v>
      </c>
    </row>
    <row r="131" spans="1:10" ht="12.75">
      <c r="A131" s="25"/>
      <c r="B131" s="26"/>
      <c r="C131" s="176"/>
      <c r="D131" s="32"/>
      <c r="E131" s="14"/>
      <c r="F131" s="14"/>
      <c r="G131" s="14"/>
      <c r="H131" s="14"/>
      <c r="I131" s="14"/>
      <c r="J131" s="112"/>
    </row>
    <row r="132" spans="1:10" ht="12.75">
      <c r="A132" s="27" t="s">
        <v>95</v>
      </c>
      <c r="B132" s="18"/>
      <c r="C132" s="17"/>
      <c r="D132" s="116"/>
      <c r="E132" s="14"/>
      <c r="F132" s="14"/>
      <c r="G132" s="14"/>
      <c r="H132" s="14"/>
      <c r="I132" s="14"/>
      <c r="J132" s="112"/>
    </row>
    <row r="133" spans="1:10" ht="12.75">
      <c r="A133" s="28"/>
      <c r="B133" s="29" t="s">
        <v>96</v>
      </c>
      <c r="C133" s="177" t="s">
        <v>97</v>
      </c>
      <c r="D133" s="20">
        <v>15993</v>
      </c>
      <c r="E133" s="14"/>
      <c r="F133" s="14"/>
      <c r="G133" s="14"/>
      <c r="H133" s="14"/>
      <c r="I133" s="14"/>
      <c r="J133" s="112">
        <f>D133</f>
        <v>15993</v>
      </c>
    </row>
    <row r="134" spans="1:10" ht="12.75">
      <c r="A134" s="137" t="s">
        <v>95</v>
      </c>
      <c r="B134" s="21"/>
      <c r="C134" s="22"/>
      <c r="D134" s="193">
        <f>D133</f>
        <v>15993</v>
      </c>
      <c r="E134" s="23"/>
      <c r="F134" s="23"/>
      <c r="G134" s="23"/>
      <c r="H134" s="23"/>
      <c r="I134" s="23"/>
      <c r="J134" s="156">
        <f>D134</f>
        <v>15993</v>
      </c>
    </row>
    <row r="135" spans="1:10" ht="12.75">
      <c r="A135" s="27"/>
      <c r="B135" s="18"/>
      <c r="C135" s="17"/>
      <c r="D135" s="116"/>
      <c r="E135" s="14"/>
      <c r="F135" s="14"/>
      <c r="G135" s="14"/>
      <c r="H135" s="14"/>
      <c r="I135" s="14"/>
      <c r="J135" s="112"/>
    </row>
    <row r="136" spans="1:10" ht="12.75">
      <c r="A136" s="214" t="s">
        <v>50</v>
      </c>
      <c r="B136" s="17"/>
      <c r="C136" s="17"/>
      <c r="D136" s="116"/>
      <c r="E136" s="14"/>
      <c r="F136" s="14"/>
      <c r="G136" s="14"/>
      <c r="H136" s="14"/>
      <c r="I136" s="14"/>
      <c r="J136" s="112"/>
    </row>
    <row r="137" spans="1:10" ht="12.75">
      <c r="A137" s="212"/>
      <c r="B137" s="57">
        <v>358102</v>
      </c>
      <c r="C137" s="72" t="s">
        <v>189</v>
      </c>
      <c r="D137" s="99">
        <v>-1177</v>
      </c>
      <c r="E137" s="13"/>
      <c r="F137" s="13"/>
      <c r="G137" s="13"/>
      <c r="H137" s="13"/>
      <c r="I137" s="13"/>
      <c r="J137" s="113">
        <f>D137</f>
        <v>-1177</v>
      </c>
    </row>
    <row r="138" spans="1:10" ht="13.5" thickBot="1">
      <c r="A138" s="212"/>
      <c r="B138" s="58">
        <v>358105</v>
      </c>
      <c r="C138" s="19" t="s">
        <v>90</v>
      </c>
      <c r="D138" s="99">
        <v>1177</v>
      </c>
      <c r="E138" s="13"/>
      <c r="F138" s="13"/>
      <c r="G138" s="13"/>
      <c r="H138" s="13"/>
      <c r="I138" s="13"/>
      <c r="J138" s="113">
        <f aca="true" t="shared" si="3" ref="J138:J143">D138</f>
        <v>1177</v>
      </c>
    </row>
    <row r="139" spans="1:10" ht="12.75">
      <c r="A139" s="212"/>
      <c r="B139" s="110" t="s">
        <v>321</v>
      </c>
      <c r="C139" s="68" t="s">
        <v>322</v>
      </c>
      <c r="D139" s="74">
        <v>-394000</v>
      </c>
      <c r="E139" s="52"/>
      <c r="F139" s="52"/>
      <c r="G139" s="52"/>
      <c r="H139" s="52"/>
      <c r="I139" s="52"/>
      <c r="J139" s="114">
        <f t="shared" si="3"/>
        <v>-394000</v>
      </c>
    </row>
    <row r="140" spans="1:10" ht="13.5" thickBot="1">
      <c r="A140" s="212"/>
      <c r="B140" s="111" t="s">
        <v>321</v>
      </c>
      <c r="C140" s="70" t="s">
        <v>322</v>
      </c>
      <c r="D140" s="75">
        <v>141480</v>
      </c>
      <c r="E140" s="109"/>
      <c r="F140" s="109"/>
      <c r="G140" s="109"/>
      <c r="H140" s="109"/>
      <c r="I140" s="109"/>
      <c r="J140" s="117">
        <f t="shared" si="3"/>
        <v>141480</v>
      </c>
    </row>
    <row r="141" spans="1:10" ht="12.75">
      <c r="A141" s="212"/>
      <c r="B141" s="57">
        <v>358201</v>
      </c>
      <c r="C141" s="72" t="s">
        <v>190</v>
      </c>
      <c r="D141" s="99">
        <v>753</v>
      </c>
      <c r="E141" s="13"/>
      <c r="F141" s="13"/>
      <c r="G141" s="13"/>
      <c r="H141" s="13"/>
      <c r="I141" s="13"/>
      <c r="J141" s="115">
        <f t="shared" si="3"/>
        <v>753</v>
      </c>
    </row>
    <row r="142" spans="1:10" ht="12.75">
      <c r="A142" s="212"/>
      <c r="B142" s="57" t="s">
        <v>51</v>
      </c>
      <c r="C142" s="19" t="s">
        <v>52</v>
      </c>
      <c r="D142" s="99">
        <v>44</v>
      </c>
      <c r="E142" s="13"/>
      <c r="F142" s="13"/>
      <c r="G142" s="13"/>
      <c r="H142" s="13"/>
      <c r="I142" s="13"/>
      <c r="J142" s="113">
        <f t="shared" si="3"/>
        <v>44</v>
      </c>
    </row>
    <row r="143" spans="1:10" ht="12.75">
      <c r="A143" s="212"/>
      <c r="B143" s="59" t="s">
        <v>191</v>
      </c>
      <c r="C143" s="72" t="s">
        <v>192</v>
      </c>
      <c r="D143" s="99">
        <v>39</v>
      </c>
      <c r="E143" s="13"/>
      <c r="F143" s="13"/>
      <c r="G143" s="13"/>
      <c r="H143" s="13"/>
      <c r="I143" s="13"/>
      <c r="J143" s="113">
        <f t="shared" si="3"/>
        <v>39</v>
      </c>
    </row>
    <row r="144" spans="1:10" ht="12.75">
      <c r="A144" s="119" t="s">
        <v>53</v>
      </c>
      <c r="B144" s="22"/>
      <c r="C144" s="22"/>
      <c r="D144" s="193">
        <f>SUM(D137:D143)</f>
        <v>-251684</v>
      </c>
      <c r="E144" s="23"/>
      <c r="F144" s="23"/>
      <c r="G144" s="23"/>
      <c r="H144" s="23"/>
      <c r="I144" s="23"/>
      <c r="J144" s="156">
        <f>D144</f>
        <v>-251684</v>
      </c>
    </row>
    <row r="145" spans="1:10" ht="12.75">
      <c r="A145" s="214"/>
      <c r="B145" s="17"/>
      <c r="C145" s="17"/>
      <c r="D145" s="116"/>
      <c r="E145" s="14"/>
      <c r="F145" s="14"/>
      <c r="G145" s="14"/>
      <c r="H145" s="14"/>
      <c r="I145" s="14"/>
      <c r="J145" s="112"/>
    </row>
    <row r="146" spans="1:10" ht="12.75">
      <c r="A146" s="94" t="s">
        <v>129</v>
      </c>
      <c r="B146" s="78"/>
      <c r="C146" s="78"/>
      <c r="D146" s="151"/>
      <c r="E146" s="45"/>
      <c r="F146" s="45"/>
      <c r="G146" s="45"/>
      <c r="H146" s="45"/>
      <c r="I146" s="45"/>
      <c r="J146" s="144"/>
    </row>
    <row r="147" spans="2:10" ht="12.75">
      <c r="B147" s="46" t="s">
        <v>132</v>
      </c>
      <c r="C147" s="72" t="s">
        <v>133</v>
      </c>
      <c r="D147" s="99">
        <v>1314</v>
      </c>
      <c r="E147" s="45"/>
      <c r="F147" s="45"/>
      <c r="G147" s="45"/>
      <c r="H147" s="45"/>
      <c r="I147" s="45"/>
      <c r="J147" s="144">
        <v>1314</v>
      </c>
    </row>
    <row r="148" spans="2:10" ht="12.75">
      <c r="B148" s="46" t="s">
        <v>134</v>
      </c>
      <c r="C148" s="178" t="s">
        <v>135</v>
      </c>
      <c r="D148" s="99">
        <v>-1314</v>
      </c>
      <c r="E148" s="45"/>
      <c r="F148" s="45"/>
      <c r="G148" s="45"/>
      <c r="H148" s="45"/>
      <c r="I148" s="45"/>
      <c r="J148" s="144">
        <v>-1314</v>
      </c>
    </row>
    <row r="149" spans="1:10" ht="12.75">
      <c r="A149" s="85" t="s">
        <v>130</v>
      </c>
      <c r="B149" s="86"/>
      <c r="C149" s="86"/>
      <c r="D149" s="192">
        <f>SUM(D147:D148)</f>
        <v>0</v>
      </c>
      <c r="E149" s="192"/>
      <c r="F149" s="128"/>
      <c r="G149" s="128"/>
      <c r="H149" s="128"/>
      <c r="I149" s="204"/>
      <c r="J149" s="205">
        <f>SUM(J147:J148)</f>
        <v>0</v>
      </c>
    </row>
    <row r="150" spans="2:10" ht="12.75">
      <c r="B150" s="78"/>
      <c r="C150" s="78"/>
      <c r="D150" s="151"/>
      <c r="E150" s="45"/>
      <c r="F150" s="45"/>
      <c r="G150" s="45"/>
      <c r="H150" s="45"/>
      <c r="I150" s="45"/>
      <c r="J150" s="159"/>
    </row>
    <row r="151" spans="1:10" ht="12.75">
      <c r="A151" s="94" t="s">
        <v>54</v>
      </c>
      <c r="B151" s="78"/>
      <c r="C151" s="78"/>
      <c r="D151" s="151"/>
      <c r="E151" s="45"/>
      <c r="F151" s="45"/>
      <c r="G151" s="45"/>
      <c r="H151" s="45"/>
      <c r="I151" s="45"/>
      <c r="J151" s="105"/>
    </row>
    <row r="152" spans="1:10" ht="12.75">
      <c r="A152" s="90"/>
      <c r="B152" s="78" t="s">
        <v>55</v>
      </c>
      <c r="C152" s="78" t="s">
        <v>125</v>
      </c>
      <c r="D152" s="151">
        <v>462</v>
      </c>
      <c r="E152" s="45"/>
      <c r="F152" s="45"/>
      <c r="G152" s="45"/>
      <c r="H152" s="45"/>
      <c r="I152" s="45"/>
      <c r="J152" s="206">
        <v>462</v>
      </c>
    </row>
    <row r="153" spans="1:10" ht="12.75">
      <c r="A153" s="90"/>
      <c r="B153" s="87" t="s">
        <v>111</v>
      </c>
      <c r="C153" s="88" t="s">
        <v>112</v>
      </c>
      <c r="D153" s="194">
        <v>-635315</v>
      </c>
      <c r="E153" s="89"/>
      <c r="F153" s="89"/>
      <c r="G153" s="89"/>
      <c r="H153" s="89"/>
      <c r="I153" s="89"/>
      <c r="J153" s="159">
        <v>-635315</v>
      </c>
    </row>
    <row r="154" spans="1:10" ht="12.75">
      <c r="A154" s="90"/>
      <c r="B154" s="90" t="s">
        <v>111</v>
      </c>
      <c r="C154" s="7" t="s">
        <v>112</v>
      </c>
      <c r="D154" s="61">
        <f>635315-627</f>
        <v>634688</v>
      </c>
      <c r="E154" s="8"/>
      <c r="F154" s="8"/>
      <c r="G154" s="8"/>
      <c r="H154" s="8"/>
      <c r="I154" s="8"/>
      <c r="J154" s="160">
        <f>635315-627</f>
        <v>634688</v>
      </c>
    </row>
    <row r="155" spans="1:10" ht="12.75">
      <c r="A155" s="90"/>
      <c r="B155" s="87" t="s">
        <v>113</v>
      </c>
      <c r="C155" s="88" t="s">
        <v>114</v>
      </c>
      <c r="D155" s="194">
        <v>16762</v>
      </c>
      <c r="E155" s="89"/>
      <c r="F155" s="89"/>
      <c r="G155" s="89"/>
      <c r="H155" s="89"/>
      <c r="I155" s="89"/>
      <c r="J155" s="159">
        <v>16762</v>
      </c>
    </row>
    <row r="156" spans="1:10" ht="12.75">
      <c r="A156" s="90"/>
      <c r="B156" s="90" t="s">
        <v>113</v>
      </c>
      <c r="C156" s="7" t="s">
        <v>114</v>
      </c>
      <c r="D156" s="61">
        <v>-16762</v>
      </c>
      <c r="E156" s="8"/>
      <c r="F156" s="8"/>
      <c r="G156" s="8"/>
      <c r="H156" s="8"/>
      <c r="I156" s="8"/>
      <c r="J156" s="160">
        <v>-16762</v>
      </c>
    </row>
    <row r="157" spans="1:10" ht="12.75">
      <c r="A157" s="90"/>
      <c r="B157" s="87" t="s">
        <v>115</v>
      </c>
      <c r="C157" s="88" t="s">
        <v>116</v>
      </c>
      <c r="D157" s="194">
        <v>5045</v>
      </c>
      <c r="E157" s="89"/>
      <c r="F157" s="89"/>
      <c r="G157" s="89"/>
      <c r="H157" s="89"/>
      <c r="I157" s="89"/>
      <c r="J157" s="159">
        <v>5045</v>
      </c>
    </row>
    <row r="158" spans="1:10" ht="12.75">
      <c r="A158" s="90"/>
      <c r="B158" s="90" t="s">
        <v>115</v>
      </c>
      <c r="C158" s="7" t="s">
        <v>116</v>
      </c>
      <c r="D158" s="61">
        <v>-5045</v>
      </c>
      <c r="E158" s="8"/>
      <c r="F158" s="8"/>
      <c r="G158" s="8"/>
      <c r="H158" s="8"/>
      <c r="I158" s="8"/>
      <c r="J158" s="160">
        <v>-5045</v>
      </c>
    </row>
    <row r="159" spans="1:10" ht="12.75">
      <c r="A159" s="90"/>
      <c r="B159" s="87" t="s">
        <v>117</v>
      </c>
      <c r="C159" s="88" t="s">
        <v>118</v>
      </c>
      <c r="D159" s="194">
        <v>96948</v>
      </c>
      <c r="E159" s="89"/>
      <c r="F159" s="89"/>
      <c r="G159" s="89"/>
      <c r="H159" s="89"/>
      <c r="I159" s="89"/>
      <c r="J159" s="159">
        <v>96948</v>
      </c>
    </row>
    <row r="160" spans="1:10" ht="12.75">
      <c r="A160" s="90"/>
      <c r="B160" s="91" t="s">
        <v>117</v>
      </c>
      <c r="C160" s="92" t="s">
        <v>118</v>
      </c>
      <c r="D160" s="195">
        <v>-96948</v>
      </c>
      <c r="E160" s="93"/>
      <c r="F160" s="93"/>
      <c r="G160" s="93"/>
      <c r="H160" s="93"/>
      <c r="I160" s="93"/>
      <c r="J160" s="161">
        <v>-96948</v>
      </c>
    </row>
    <row r="161" spans="1:10" ht="12.75">
      <c r="A161" s="90"/>
      <c r="B161" s="94" t="s">
        <v>119</v>
      </c>
      <c r="C161" s="78" t="s">
        <v>120</v>
      </c>
      <c r="D161" s="151">
        <v>7947</v>
      </c>
      <c r="E161" s="45"/>
      <c r="F161" s="45"/>
      <c r="G161" s="45"/>
      <c r="H161" s="45"/>
      <c r="I161" s="45"/>
      <c r="J161" s="105">
        <v>7947</v>
      </c>
    </row>
    <row r="162" spans="1:10" ht="12.75">
      <c r="A162" s="90"/>
      <c r="B162" s="91" t="s">
        <v>119</v>
      </c>
      <c r="C162" s="92" t="s">
        <v>120</v>
      </c>
      <c r="D162" s="195">
        <v>-7947</v>
      </c>
      <c r="E162" s="93"/>
      <c r="F162" s="93"/>
      <c r="G162" s="93"/>
      <c r="H162" s="93"/>
      <c r="I162" s="93"/>
      <c r="J162" s="161">
        <v>-7947</v>
      </c>
    </row>
    <row r="163" spans="1:10" ht="12.75">
      <c r="A163" s="90"/>
      <c r="B163" s="94" t="s">
        <v>121</v>
      </c>
      <c r="C163" s="78" t="s">
        <v>122</v>
      </c>
      <c r="D163" s="151">
        <v>7283</v>
      </c>
      <c r="E163" s="45"/>
      <c r="F163" s="45"/>
      <c r="G163" s="45"/>
      <c r="H163" s="45"/>
      <c r="I163" s="45"/>
      <c r="J163" s="105">
        <v>7283</v>
      </c>
    </row>
    <row r="164" spans="1:10" ht="12.75">
      <c r="A164" s="90"/>
      <c r="B164" s="91" t="s">
        <v>121</v>
      </c>
      <c r="C164" s="92" t="s">
        <v>122</v>
      </c>
      <c r="D164" s="195">
        <v>-7283</v>
      </c>
      <c r="E164" s="93"/>
      <c r="F164" s="93"/>
      <c r="G164" s="93"/>
      <c r="H164" s="93"/>
      <c r="I164" s="93"/>
      <c r="J164" s="161">
        <v>-7283</v>
      </c>
    </row>
    <row r="165" spans="1:10" ht="12.75">
      <c r="A165" s="90"/>
      <c r="B165" s="94" t="s">
        <v>123</v>
      </c>
      <c r="C165" s="78" t="s">
        <v>124</v>
      </c>
      <c r="D165" s="151">
        <v>9913</v>
      </c>
      <c r="E165" s="45"/>
      <c r="F165" s="45"/>
      <c r="G165" s="45"/>
      <c r="H165" s="45"/>
      <c r="I165" s="45"/>
      <c r="J165" s="105">
        <v>9913</v>
      </c>
    </row>
    <row r="166" spans="1:10" ht="12.75">
      <c r="A166" s="90"/>
      <c r="B166" s="91" t="s">
        <v>123</v>
      </c>
      <c r="C166" s="92" t="s">
        <v>124</v>
      </c>
      <c r="D166" s="195">
        <v>-9913</v>
      </c>
      <c r="E166" s="93"/>
      <c r="F166" s="93"/>
      <c r="G166" s="93"/>
      <c r="H166" s="93"/>
      <c r="I166" s="93"/>
      <c r="J166" s="161">
        <v>-9913</v>
      </c>
    </row>
    <row r="167" spans="1:10" ht="12.75">
      <c r="A167" s="208" t="s">
        <v>56</v>
      </c>
      <c r="B167" s="4"/>
      <c r="C167" s="4"/>
      <c r="D167" s="60">
        <f>SUM(D152:D166)</f>
        <v>-165</v>
      </c>
      <c r="E167" s="5"/>
      <c r="F167" s="5"/>
      <c r="G167" s="5"/>
      <c r="H167" s="5"/>
      <c r="I167" s="5"/>
      <c r="J167" s="83">
        <f>SUM(J152:J166)</f>
        <v>-165</v>
      </c>
    </row>
    <row r="168" spans="1:10" ht="12.75">
      <c r="A168" s="213"/>
      <c r="B168" s="15"/>
      <c r="C168" s="15"/>
      <c r="D168" s="30"/>
      <c r="E168" s="16"/>
      <c r="F168" s="16"/>
      <c r="G168" s="16"/>
      <c r="H168" s="16"/>
      <c r="I168" s="16"/>
      <c r="J168" s="152"/>
    </row>
    <row r="169" spans="1:10" ht="12.75">
      <c r="A169" s="212" t="s">
        <v>57</v>
      </c>
      <c r="B169" s="12"/>
      <c r="C169" s="12"/>
      <c r="D169" s="31"/>
      <c r="E169" s="13"/>
      <c r="F169" s="13"/>
      <c r="G169" s="13"/>
      <c r="H169" s="13"/>
      <c r="I169" s="13"/>
      <c r="J169" s="113"/>
    </row>
    <row r="170" spans="1:10" ht="12.75">
      <c r="A170" s="212"/>
      <c r="B170" s="118">
        <v>368100</v>
      </c>
      <c r="C170" s="12" t="s">
        <v>58</v>
      </c>
      <c r="D170" s="32">
        <v>-2262</v>
      </c>
      <c r="E170" s="24"/>
      <c r="F170" s="13"/>
      <c r="G170" s="13"/>
      <c r="H170" s="13"/>
      <c r="I170" s="13"/>
      <c r="J170" s="113">
        <f>SUM(D170:I170)</f>
        <v>-2262</v>
      </c>
    </row>
    <row r="171" spans="1:10" ht="12.75">
      <c r="A171" s="212"/>
      <c r="B171" s="118">
        <v>368116</v>
      </c>
      <c r="C171" s="12" t="s">
        <v>193</v>
      </c>
      <c r="D171" s="32">
        <v>-369487</v>
      </c>
      <c r="E171" s="24"/>
      <c r="F171" s="13"/>
      <c r="G171" s="13"/>
      <c r="H171" s="13"/>
      <c r="I171" s="13"/>
      <c r="J171" s="113">
        <f>SUM(D171:I171)</f>
        <v>-369487</v>
      </c>
    </row>
    <row r="172" spans="1:10" ht="12.75">
      <c r="A172" s="212"/>
      <c r="B172" s="118">
        <v>368149</v>
      </c>
      <c r="C172" s="12" t="s">
        <v>194</v>
      </c>
      <c r="D172" s="32">
        <v>-107723</v>
      </c>
      <c r="E172" s="24"/>
      <c r="F172" s="13"/>
      <c r="G172" s="13"/>
      <c r="H172" s="13"/>
      <c r="I172" s="13"/>
      <c r="J172" s="113">
        <f>SUM(D172:I172)</f>
        <v>-107723</v>
      </c>
    </row>
    <row r="173" spans="1:10" ht="12.75">
      <c r="A173" s="212"/>
      <c r="B173" s="12" t="s">
        <v>59</v>
      </c>
      <c r="C173" s="12" t="s">
        <v>60</v>
      </c>
      <c r="D173" s="33">
        <v>-75964</v>
      </c>
      <c r="E173" s="24"/>
      <c r="F173" s="13"/>
      <c r="G173" s="13"/>
      <c r="H173" s="13"/>
      <c r="I173" s="13"/>
      <c r="J173" s="113">
        <f>SUM(D173:I173)</f>
        <v>-75964</v>
      </c>
    </row>
    <row r="174" spans="1:10" ht="12.75">
      <c r="A174" s="213" t="s">
        <v>61</v>
      </c>
      <c r="B174" s="15"/>
      <c r="C174" s="15"/>
      <c r="D174" s="30">
        <f>SUM(D170:D173)</f>
        <v>-555436</v>
      </c>
      <c r="E174" s="16"/>
      <c r="F174" s="16"/>
      <c r="G174" s="16"/>
      <c r="H174" s="16"/>
      <c r="I174" s="16"/>
      <c r="J174" s="34">
        <f>SUM(D174:I174)</f>
        <v>-555436</v>
      </c>
    </row>
    <row r="175" spans="1:10" ht="12.75">
      <c r="A175" s="213"/>
      <c r="B175" s="15"/>
      <c r="C175" s="15"/>
      <c r="D175" s="30"/>
      <c r="E175" s="16"/>
      <c r="F175" s="16"/>
      <c r="G175" s="16"/>
      <c r="H175" s="16"/>
      <c r="I175" s="16"/>
      <c r="J175" s="35"/>
    </row>
    <row r="176" spans="1:10" ht="12.75">
      <c r="A176" s="212" t="s">
        <v>62</v>
      </c>
      <c r="B176" s="12"/>
      <c r="C176" s="12"/>
      <c r="D176" s="31"/>
      <c r="E176" s="13"/>
      <c r="F176" s="13"/>
      <c r="G176" s="13"/>
      <c r="H176" s="13"/>
      <c r="I176" s="13"/>
      <c r="J176" s="36"/>
    </row>
    <row r="177" spans="1:10" ht="12.75">
      <c r="A177" s="212"/>
      <c r="B177" s="12" t="s">
        <v>63</v>
      </c>
      <c r="C177" s="12" t="s">
        <v>58</v>
      </c>
      <c r="D177" s="32">
        <v>-435</v>
      </c>
      <c r="E177" s="13"/>
      <c r="F177" s="13"/>
      <c r="G177" s="13"/>
      <c r="H177" s="13"/>
      <c r="I177" s="13"/>
      <c r="J177" s="36">
        <f>SUM(D177:I177)</f>
        <v>-435</v>
      </c>
    </row>
    <row r="178" spans="1:10" ht="12.75">
      <c r="A178" s="212"/>
      <c r="B178" s="12" t="s">
        <v>64</v>
      </c>
      <c r="C178" s="12" t="s">
        <v>65</v>
      </c>
      <c r="D178" s="32">
        <v>-479163</v>
      </c>
      <c r="E178" s="13"/>
      <c r="F178" s="13"/>
      <c r="G178" s="13"/>
      <c r="H178" s="13"/>
      <c r="I178" s="13"/>
      <c r="J178" s="36">
        <f>SUM(D178:I178)</f>
        <v>-479163</v>
      </c>
    </row>
    <row r="179" spans="1:10" ht="12.75">
      <c r="A179" s="212"/>
      <c r="B179" s="12" t="s">
        <v>66</v>
      </c>
      <c r="C179" s="12" t="s">
        <v>67</v>
      </c>
      <c r="D179" s="32">
        <v>1666</v>
      </c>
      <c r="E179" s="13"/>
      <c r="F179" s="13"/>
      <c r="G179" s="13"/>
      <c r="H179" s="13"/>
      <c r="I179" s="13"/>
      <c r="J179" s="36">
        <f>SUM(D179:I179)</f>
        <v>1666</v>
      </c>
    </row>
    <row r="180" spans="1:10" ht="12.75">
      <c r="A180" s="212"/>
      <c r="B180" s="12" t="s">
        <v>68</v>
      </c>
      <c r="C180" s="12" t="s">
        <v>69</v>
      </c>
      <c r="D180" s="33">
        <v>-5737</v>
      </c>
      <c r="E180" s="13"/>
      <c r="F180" s="13"/>
      <c r="G180" s="13"/>
      <c r="H180" s="13"/>
      <c r="I180" s="13"/>
      <c r="J180" s="37">
        <f>SUM(D180:I180)</f>
        <v>-5737</v>
      </c>
    </row>
    <row r="181" spans="1:10" ht="12.75">
      <c r="A181" s="213" t="s">
        <v>70</v>
      </c>
      <c r="B181" s="15"/>
      <c r="C181" s="15"/>
      <c r="D181" s="30">
        <f>SUM(D177:D180)</f>
        <v>-483669</v>
      </c>
      <c r="E181" s="16"/>
      <c r="F181" s="16"/>
      <c r="G181" s="16"/>
      <c r="H181" s="16"/>
      <c r="I181" s="16"/>
      <c r="J181" s="34">
        <f>SUM(D181:I181)</f>
        <v>-483669</v>
      </c>
    </row>
    <row r="182" spans="1:10" ht="12.75">
      <c r="A182" s="213"/>
      <c r="B182" s="15"/>
      <c r="C182" s="15"/>
      <c r="D182" s="30"/>
      <c r="E182" s="16"/>
      <c r="F182" s="16"/>
      <c r="G182" s="16"/>
      <c r="H182" s="16"/>
      <c r="I182" s="16"/>
      <c r="J182" s="152"/>
    </row>
    <row r="183" spans="1:10" ht="12.75">
      <c r="A183" s="212" t="s">
        <v>71</v>
      </c>
      <c r="B183" s="12"/>
      <c r="C183" s="12"/>
      <c r="D183" s="31"/>
      <c r="E183" s="13"/>
      <c r="F183" s="13"/>
      <c r="G183" s="13"/>
      <c r="H183" s="13"/>
      <c r="I183" s="13"/>
      <c r="J183" s="113"/>
    </row>
    <row r="184" spans="1:10" ht="12.75">
      <c r="A184" s="212"/>
      <c r="B184" s="12" t="s">
        <v>72</v>
      </c>
      <c r="C184" s="12" t="s">
        <v>73</v>
      </c>
      <c r="D184" s="32">
        <f>-13067</f>
        <v>-13067</v>
      </c>
      <c r="E184" s="13"/>
      <c r="F184" s="13"/>
      <c r="G184" s="13"/>
      <c r="H184" s="13"/>
      <c r="I184" s="13"/>
      <c r="J184" s="113">
        <f>D184</f>
        <v>-13067</v>
      </c>
    </row>
    <row r="185" spans="1:10" ht="12.75">
      <c r="A185" s="212"/>
      <c r="B185" s="12" t="s">
        <v>74</v>
      </c>
      <c r="C185" s="12" t="s">
        <v>17</v>
      </c>
      <c r="D185" s="32">
        <v>-12115</v>
      </c>
      <c r="E185" s="13"/>
      <c r="F185" s="13"/>
      <c r="G185" s="13"/>
      <c r="H185" s="13"/>
      <c r="I185" s="13"/>
      <c r="J185" s="113">
        <f>D185</f>
        <v>-12115</v>
      </c>
    </row>
    <row r="186" spans="1:10" ht="12.75">
      <c r="A186" s="214"/>
      <c r="B186" s="19" t="s">
        <v>98</v>
      </c>
      <c r="C186" s="18" t="s">
        <v>99</v>
      </c>
      <c r="D186" s="32">
        <v>208</v>
      </c>
      <c r="E186" s="14"/>
      <c r="F186" s="14"/>
      <c r="G186" s="14"/>
      <c r="H186" s="14"/>
      <c r="I186" s="14"/>
      <c r="J186" s="157">
        <f>D186</f>
        <v>208</v>
      </c>
    </row>
    <row r="187" spans="1:10" ht="12.75">
      <c r="A187" s="213" t="s">
        <v>75</v>
      </c>
      <c r="B187" s="15"/>
      <c r="C187" s="15"/>
      <c r="D187" s="38">
        <f>SUM(D184:D186)</f>
        <v>-24974</v>
      </c>
      <c r="E187" s="16"/>
      <c r="F187" s="16"/>
      <c r="G187" s="16"/>
      <c r="H187" s="16"/>
      <c r="I187" s="16"/>
      <c r="J187" s="112">
        <f>D187</f>
        <v>-24974</v>
      </c>
    </row>
    <row r="188" spans="1:10" ht="12.75">
      <c r="A188" s="213"/>
      <c r="B188" s="15"/>
      <c r="C188" s="15"/>
      <c r="D188" s="30"/>
      <c r="E188" s="16"/>
      <c r="F188" s="16"/>
      <c r="G188" s="16"/>
      <c r="H188" s="16"/>
      <c r="I188" s="16"/>
      <c r="J188" s="152"/>
    </row>
    <row r="189" spans="1:10" ht="12.75">
      <c r="A189" s="90" t="s">
        <v>76</v>
      </c>
      <c r="B189" s="7"/>
      <c r="C189" s="7"/>
      <c r="D189" s="61"/>
      <c r="E189" s="8"/>
      <c r="F189" s="8"/>
      <c r="G189" s="8"/>
      <c r="H189" s="8"/>
      <c r="I189" s="8"/>
      <c r="J189" s="145"/>
    </row>
    <row r="190" spans="1:10" ht="12.75">
      <c r="A190" s="90"/>
      <c r="B190" s="46" t="s">
        <v>273</v>
      </c>
      <c r="C190" s="72" t="s">
        <v>275</v>
      </c>
      <c r="D190" s="61">
        <v>-77956</v>
      </c>
      <c r="E190" s="8"/>
      <c r="F190" s="8"/>
      <c r="G190" s="8"/>
      <c r="H190" s="8"/>
      <c r="I190" s="8"/>
      <c r="J190" s="113">
        <f>D190</f>
        <v>-77956</v>
      </c>
    </row>
    <row r="191" spans="1:10" ht="12.75">
      <c r="A191" s="90"/>
      <c r="B191" s="46" t="s">
        <v>274</v>
      </c>
      <c r="C191" s="72" t="s">
        <v>276</v>
      </c>
      <c r="D191" s="61">
        <v>-41884</v>
      </c>
      <c r="E191" s="8"/>
      <c r="F191" s="8"/>
      <c r="G191" s="8"/>
      <c r="H191" s="8"/>
      <c r="I191" s="8"/>
      <c r="J191" s="113">
        <f aca="true" t="shared" si="4" ref="J191:J211">D191</f>
        <v>-41884</v>
      </c>
    </row>
    <row r="192" spans="1:10" ht="12.75">
      <c r="A192" s="90"/>
      <c r="B192" s="46" t="s">
        <v>277</v>
      </c>
      <c r="C192" s="72" t="s">
        <v>279</v>
      </c>
      <c r="D192" s="61">
        <v>-382</v>
      </c>
      <c r="E192" s="8"/>
      <c r="F192" s="8"/>
      <c r="G192" s="8"/>
      <c r="H192" s="8"/>
      <c r="I192" s="8"/>
      <c r="J192" s="113">
        <f t="shared" si="4"/>
        <v>-382</v>
      </c>
    </row>
    <row r="193" spans="1:10" ht="12.75">
      <c r="A193" s="90"/>
      <c r="B193" s="46" t="s">
        <v>278</v>
      </c>
      <c r="C193" s="72" t="s">
        <v>280</v>
      </c>
      <c r="D193" s="61">
        <v>-25385</v>
      </c>
      <c r="E193" s="8"/>
      <c r="F193" s="8"/>
      <c r="G193" s="8"/>
      <c r="H193" s="8"/>
      <c r="I193" s="8"/>
      <c r="J193" s="113">
        <f t="shared" si="4"/>
        <v>-25385</v>
      </c>
    </row>
    <row r="194" spans="1:10" ht="12.75">
      <c r="A194" s="90"/>
      <c r="B194" s="46" t="s">
        <v>281</v>
      </c>
      <c r="C194" s="72" t="s">
        <v>282</v>
      </c>
      <c r="D194" s="61">
        <v>-19431</v>
      </c>
      <c r="E194" s="8"/>
      <c r="F194" s="8"/>
      <c r="G194" s="8"/>
      <c r="H194" s="8"/>
      <c r="I194" s="8"/>
      <c r="J194" s="113">
        <f t="shared" si="4"/>
        <v>-19431</v>
      </c>
    </row>
    <row r="195" spans="1:10" ht="12.75">
      <c r="A195" s="90"/>
      <c r="B195" s="46" t="s">
        <v>283</v>
      </c>
      <c r="C195" s="72" t="s">
        <v>284</v>
      </c>
      <c r="D195" s="61">
        <v>-2058</v>
      </c>
      <c r="E195" s="8"/>
      <c r="F195" s="8"/>
      <c r="G195" s="8"/>
      <c r="H195" s="8"/>
      <c r="I195" s="8"/>
      <c r="J195" s="113">
        <f t="shared" si="4"/>
        <v>-2058</v>
      </c>
    </row>
    <row r="196" spans="1:10" ht="12.75">
      <c r="A196" s="90"/>
      <c r="B196" s="46" t="s">
        <v>285</v>
      </c>
      <c r="C196" s="72" t="s">
        <v>289</v>
      </c>
      <c r="D196" s="61">
        <v>-78333</v>
      </c>
      <c r="E196" s="8"/>
      <c r="F196" s="8"/>
      <c r="G196" s="8"/>
      <c r="H196" s="8"/>
      <c r="I196" s="8"/>
      <c r="J196" s="113">
        <f t="shared" si="4"/>
        <v>-78333</v>
      </c>
    </row>
    <row r="197" spans="1:10" ht="12.75">
      <c r="A197" s="90"/>
      <c r="B197" s="46" t="s">
        <v>286</v>
      </c>
      <c r="C197" s="72" t="s">
        <v>290</v>
      </c>
      <c r="D197" s="61">
        <v>-22568</v>
      </c>
      <c r="E197" s="8"/>
      <c r="F197" s="8"/>
      <c r="G197" s="8"/>
      <c r="H197" s="8"/>
      <c r="I197" s="8"/>
      <c r="J197" s="113">
        <f t="shared" si="4"/>
        <v>-22568</v>
      </c>
    </row>
    <row r="198" spans="1:10" ht="12.75">
      <c r="A198" s="90"/>
      <c r="B198" s="46" t="s">
        <v>287</v>
      </c>
      <c r="C198" s="72" t="s">
        <v>291</v>
      </c>
      <c r="D198" s="61">
        <v>-54000</v>
      </c>
      <c r="E198" s="8"/>
      <c r="F198" s="8"/>
      <c r="G198" s="8"/>
      <c r="H198" s="8"/>
      <c r="I198" s="8"/>
      <c r="J198" s="113">
        <f t="shared" si="4"/>
        <v>-54000</v>
      </c>
    </row>
    <row r="199" spans="1:10" ht="12.75">
      <c r="A199" s="90"/>
      <c r="B199" s="46" t="s">
        <v>288</v>
      </c>
      <c r="C199" s="72" t="s">
        <v>292</v>
      </c>
      <c r="D199" s="61">
        <v>-56540</v>
      </c>
      <c r="E199" s="8"/>
      <c r="F199" s="8"/>
      <c r="G199" s="8"/>
      <c r="H199" s="8"/>
      <c r="I199" s="8"/>
      <c r="J199" s="113">
        <f t="shared" si="4"/>
        <v>-56540</v>
      </c>
    </row>
    <row r="200" spans="1:10" ht="12.75">
      <c r="A200" s="90"/>
      <c r="B200" s="46" t="s">
        <v>293</v>
      </c>
      <c r="C200" s="72" t="s">
        <v>294</v>
      </c>
      <c r="D200" s="61">
        <v>-3318</v>
      </c>
      <c r="E200" s="8"/>
      <c r="F200" s="8"/>
      <c r="G200" s="8"/>
      <c r="H200" s="8"/>
      <c r="I200" s="8"/>
      <c r="J200" s="113">
        <f t="shared" si="4"/>
        <v>-3318</v>
      </c>
    </row>
    <row r="201" spans="1:10" ht="12.75">
      <c r="A201" s="90"/>
      <c r="B201" s="46" t="s">
        <v>295</v>
      </c>
      <c r="C201" s="72" t="s">
        <v>298</v>
      </c>
      <c r="D201" s="61">
        <v>-93478</v>
      </c>
      <c r="E201" s="8"/>
      <c r="F201" s="8"/>
      <c r="G201" s="8"/>
      <c r="H201" s="8"/>
      <c r="I201" s="8"/>
      <c r="J201" s="113">
        <f t="shared" si="4"/>
        <v>-93478</v>
      </c>
    </row>
    <row r="202" spans="1:10" ht="12.75">
      <c r="A202" s="90"/>
      <c r="B202" s="46" t="s">
        <v>296</v>
      </c>
      <c r="C202" s="72" t="s">
        <v>299</v>
      </c>
      <c r="D202" s="61">
        <v>-78742</v>
      </c>
      <c r="E202" s="8"/>
      <c r="F202" s="8"/>
      <c r="G202" s="8"/>
      <c r="H202" s="8"/>
      <c r="I202" s="8"/>
      <c r="J202" s="113">
        <f t="shared" si="4"/>
        <v>-78742</v>
      </c>
    </row>
    <row r="203" spans="1:10" ht="12.75">
      <c r="A203" s="90"/>
      <c r="B203" s="46" t="s">
        <v>297</v>
      </c>
      <c r="C203" s="72" t="s">
        <v>300</v>
      </c>
      <c r="D203" s="61">
        <v>-794</v>
      </c>
      <c r="E203" s="8"/>
      <c r="F203" s="8"/>
      <c r="G203" s="8"/>
      <c r="H203" s="8"/>
      <c r="I203" s="8"/>
      <c r="J203" s="113">
        <f t="shared" si="4"/>
        <v>-794</v>
      </c>
    </row>
    <row r="204" spans="1:10" ht="12.75">
      <c r="A204" s="90"/>
      <c r="B204" s="46" t="s">
        <v>301</v>
      </c>
      <c r="C204" s="72" t="s">
        <v>302</v>
      </c>
      <c r="D204" s="61">
        <v>-321960</v>
      </c>
      <c r="E204" s="8"/>
      <c r="F204" s="8"/>
      <c r="G204" s="8"/>
      <c r="H204" s="8"/>
      <c r="I204" s="8"/>
      <c r="J204" s="113">
        <f t="shared" si="4"/>
        <v>-321960</v>
      </c>
    </row>
    <row r="205" spans="1:10" ht="12.75">
      <c r="A205" s="90"/>
      <c r="B205" s="46" t="s">
        <v>303</v>
      </c>
      <c r="C205" s="72" t="s">
        <v>304</v>
      </c>
      <c r="D205" s="61">
        <v>-81000</v>
      </c>
      <c r="E205" s="8"/>
      <c r="F205" s="8"/>
      <c r="G205" s="8"/>
      <c r="H205" s="8"/>
      <c r="I205" s="8"/>
      <c r="J205" s="113">
        <f t="shared" si="4"/>
        <v>-81000</v>
      </c>
    </row>
    <row r="206" spans="1:10" ht="12.75">
      <c r="A206" s="90"/>
      <c r="B206" s="46" t="s">
        <v>305</v>
      </c>
      <c r="C206" s="72" t="s">
        <v>307</v>
      </c>
      <c r="D206" s="61">
        <v>-219677</v>
      </c>
      <c r="E206" s="8"/>
      <c r="F206" s="8"/>
      <c r="G206" s="8"/>
      <c r="H206" s="8"/>
      <c r="I206" s="8"/>
      <c r="J206" s="113">
        <f t="shared" si="4"/>
        <v>-219677</v>
      </c>
    </row>
    <row r="207" spans="1:10" ht="12.75">
      <c r="A207" s="90"/>
      <c r="B207" s="46" t="s">
        <v>306</v>
      </c>
      <c r="C207" s="72" t="s">
        <v>308</v>
      </c>
      <c r="D207" s="61">
        <v>-46263</v>
      </c>
      <c r="E207" s="8"/>
      <c r="F207" s="8"/>
      <c r="G207" s="8"/>
      <c r="H207" s="8"/>
      <c r="I207" s="8"/>
      <c r="J207" s="113">
        <f t="shared" si="4"/>
        <v>-46263</v>
      </c>
    </row>
    <row r="208" spans="1:10" ht="12.75">
      <c r="A208" s="90"/>
      <c r="B208" s="46" t="s">
        <v>309</v>
      </c>
      <c r="C208" s="72" t="s">
        <v>310</v>
      </c>
      <c r="D208" s="61">
        <v>225891</v>
      </c>
      <c r="E208" s="8"/>
      <c r="F208" s="8"/>
      <c r="G208" s="8"/>
      <c r="H208" s="8"/>
      <c r="I208" s="8"/>
      <c r="J208" s="113">
        <f t="shared" si="4"/>
        <v>225891</v>
      </c>
    </row>
    <row r="209" spans="1:10" ht="12.75">
      <c r="A209" s="90"/>
      <c r="B209" s="102" t="s">
        <v>311</v>
      </c>
      <c r="C209" s="102" t="s">
        <v>312</v>
      </c>
      <c r="D209" s="61">
        <v>-22228</v>
      </c>
      <c r="E209" s="8"/>
      <c r="F209" s="8"/>
      <c r="G209" s="8"/>
      <c r="H209" s="8"/>
      <c r="I209" s="8"/>
      <c r="J209" s="113">
        <f t="shared" si="4"/>
        <v>-22228</v>
      </c>
    </row>
    <row r="210" spans="1:10" ht="12.75">
      <c r="A210" s="90"/>
      <c r="B210" s="102" t="s">
        <v>313</v>
      </c>
      <c r="C210" s="102" t="s">
        <v>314</v>
      </c>
      <c r="D210" s="61">
        <v>-67814.37</v>
      </c>
      <c r="E210" s="8"/>
      <c r="F210" s="8"/>
      <c r="G210" s="8"/>
      <c r="H210" s="8"/>
      <c r="I210" s="8"/>
      <c r="J210" s="113">
        <f t="shared" si="4"/>
        <v>-67814.37</v>
      </c>
    </row>
    <row r="211" spans="2:10" ht="12.75">
      <c r="B211" s="247">
        <v>377500</v>
      </c>
      <c r="C211" s="246" t="s">
        <v>368</v>
      </c>
      <c r="D211" s="151">
        <v>813195</v>
      </c>
      <c r="E211" s="45"/>
      <c r="F211" s="45"/>
      <c r="G211" s="45"/>
      <c r="H211" s="45"/>
      <c r="I211" s="45"/>
      <c r="J211" s="166">
        <f t="shared" si="4"/>
        <v>813195</v>
      </c>
    </row>
    <row r="212" spans="1:10" ht="12.75">
      <c r="A212" s="220" t="s">
        <v>77</v>
      </c>
      <c r="B212" s="100"/>
      <c r="C212" s="100"/>
      <c r="D212" s="190">
        <f>SUM(D190:D211)</f>
        <v>-274725.3700000001</v>
      </c>
      <c r="E212" s="192"/>
      <c r="F212" s="128"/>
      <c r="G212" s="128"/>
      <c r="H212" s="128"/>
      <c r="I212" s="128"/>
      <c r="J212" s="83">
        <f>SUM(J190:J211)</f>
        <v>-274725.3700000001</v>
      </c>
    </row>
    <row r="213" spans="2:10" ht="12.75">
      <c r="B213" s="46"/>
      <c r="C213" s="46"/>
      <c r="D213" s="151"/>
      <c r="E213" s="45"/>
      <c r="F213" s="45"/>
      <c r="G213" s="45"/>
      <c r="H213" s="45"/>
      <c r="I213" s="45"/>
      <c r="J213" s="105"/>
    </row>
    <row r="214" spans="1:10" ht="12.75">
      <c r="A214" s="223" t="s">
        <v>78</v>
      </c>
      <c r="B214" s="103"/>
      <c r="C214" s="103"/>
      <c r="D214" s="196"/>
      <c r="E214" s="104"/>
      <c r="F214" s="104"/>
      <c r="G214" s="104"/>
      <c r="H214" s="104"/>
      <c r="I214" s="104"/>
      <c r="J214" s="164"/>
    </row>
    <row r="215" spans="1:10" ht="12.75">
      <c r="A215" s="90"/>
      <c r="B215" s="46" t="s">
        <v>315</v>
      </c>
      <c r="C215" s="72" t="s">
        <v>316</v>
      </c>
      <c r="D215" s="61">
        <v>-46223</v>
      </c>
      <c r="E215" s="8"/>
      <c r="F215" s="8"/>
      <c r="G215" s="8"/>
      <c r="H215" s="8"/>
      <c r="I215" s="8"/>
      <c r="J215" s="165">
        <f>D215</f>
        <v>-46223</v>
      </c>
    </row>
    <row r="216" spans="2:10" ht="12.75">
      <c r="B216" s="46" t="s">
        <v>317</v>
      </c>
      <c r="C216" s="72" t="s">
        <v>318</v>
      </c>
      <c r="D216" s="151">
        <v>-2001</v>
      </c>
      <c r="E216" s="45"/>
      <c r="F216" s="45"/>
      <c r="G216" s="45"/>
      <c r="H216" s="45"/>
      <c r="I216" s="45"/>
      <c r="J216" s="166">
        <f>D216</f>
        <v>-2001</v>
      </c>
    </row>
    <row r="217" spans="1:10" ht="12.75">
      <c r="A217" s="224" t="s">
        <v>79</v>
      </c>
      <c r="B217" s="133"/>
      <c r="C217" s="133"/>
      <c r="D217" s="197">
        <f>SUM(D215:D216)</f>
        <v>-48224</v>
      </c>
      <c r="E217" s="134"/>
      <c r="F217" s="134"/>
      <c r="G217" s="134"/>
      <c r="H217" s="134"/>
      <c r="I217" s="134"/>
      <c r="J217" s="167">
        <f>D217</f>
        <v>-48224</v>
      </c>
    </row>
    <row r="218" spans="2:10" ht="12.75">
      <c r="B218" s="78"/>
      <c r="C218" s="78"/>
      <c r="D218" s="151"/>
      <c r="E218" s="45"/>
      <c r="F218" s="45"/>
      <c r="G218" s="45"/>
      <c r="H218" s="45"/>
      <c r="I218" s="45"/>
      <c r="J218" s="36"/>
    </row>
    <row r="219" spans="1:10" ht="12.75">
      <c r="A219" s="209" t="s">
        <v>363</v>
      </c>
      <c r="B219" s="78"/>
      <c r="C219" s="78"/>
      <c r="D219" s="151"/>
      <c r="E219" s="45"/>
      <c r="F219" s="45"/>
      <c r="G219" s="45"/>
      <c r="H219" s="45"/>
      <c r="I219" s="45"/>
      <c r="J219" s="36"/>
    </row>
    <row r="220" spans="2:10" ht="12.75">
      <c r="B220" s="245">
        <v>379001</v>
      </c>
      <c r="C220" s="244" t="s">
        <v>364</v>
      </c>
      <c r="D220" s="151">
        <v>62798</v>
      </c>
      <c r="E220" s="45"/>
      <c r="F220" s="45"/>
      <c r="G220" s="45"/>
      <c r="H220" s="45"/>
      <c r="I220" s="45"/>
      <c r="J220" s="36">
        <f>D220</f>
        <v>62798</v>
      </c>
    </row>
    <row r="221" spans="2:10" ht="12.75">
      <c r="B221" s="244" t="s">
        <v>365</v>
      </c>
      <c r="C221" s="244" t="s">
        <v>366</v>
      </c>
      <c r="D221" s="151">
        <v>20901</v>
      </c>
      <c r="E221" s="45"/>
      <c r="F221" s="45"/>
      <c r="G221" s="45"/>
      <c r="H221" s="45"/>
      <c r="I221" s="45"/>
      <c r="J221" s="36">
        <f>D221</f>
        <v>20901</v>
      </c>
    </row>
    <row r="222" spans="1:10" ht="12.75">
      <c r="A222" s="219" t="s">
        <v>367</v>
      </c>
      <c r="B222" s="227"/>
      <c r="C222" s="227"/>
      <c r="D222" s="192">
        <f>D221+D220</f>
        <v>83699</v>
      </c>
      <c r="E222" s="128"/>
      <c r="F222" s="128"/>
      <c r="G222" s="128"/>
      <c r="H222" s="128"/>
      <c r="I222" s="128"/>
      <c r="J222" s="34">
        <f>D222</f>
        <v>83699</v>
      </c>
    </row>
    <row r="223" spans="1:10" ht="12.75">
      <c r="A223" s="209"/>
      <c r="B223" s="244"/>
      <c r="C223" s="244"/>
      <c r="D223" s="151"/>
      <c r="E223" s="45"/>
      <c r="F223" s="45"/>
      <c r="G223" s="45"/>
      <c r="H223" s="45"/>
      <c r="I223" s="45"/>
      <c r="J223" s="35"/>
    </row>
    <row r="224" spans="1:10" ht="12.75">
      <c r="A224" s="221" t="s">
        <v>344</v>
      </c>
      <c r="B224" s="103"/>
      <c r="C224" s="103"/>
      <c r="D224" s="196"/>
      <c r="E224" s="104"/>
      <c r="F224" s="104"/>
      <c r="G224" s="104"/>
      <c r="H224" s="104"/>
      <c r="I224" s="104"/>
      <c r="J224" s="162"/>
    </row>
    <row r="225" spans="1:10" ht="12.75">
      <c r="A225" s="91"/>
      <c r="B225" s="40" t="s">
        <v>345</v>
      </c>
      <c r="C225" s="179" t="s">
        <v>346</v>
      </c>
      <c r="D225" s="61">
        <v>742</v>
      </c>
      <c r="E225" s="8"/>
      <c r="F225" s="8"/>
      <c r="G225" s="8"/>
      <c r="H225" s="8"/>
      <c r="I225" s="8"/>
      <c r="J225" s="157">
        <f>D225</f>
        <v>742</v>
      </c>
    </row>
    <row r="226" spans="1:10" ht="12.75">
      <c r="A226" s="222" t="s">
        <v>344</v>
      </c>
      <c r="B226" s="133"/>
      <c r="C226" s="180"/>
      <c r="D226" s="197">
        <f>SUM(D225:D225)</f>
        <v>742</v>
      </c>
      <c r="E226" s="134"/>
      <c r="F226" s="134"/>
      <c r="G226" s="134"/>
      <c r="H226" s="134"/>
      <c r="I226" s="134"/>
      <c r="J226" s="163">
        <f>D226</f>
        <v>742</v>
      </c>
    </row>
    <row r="227" spans="2:10" ht="12.75">
      <c r="B227" s="46"/>
      <c r="C227" s="46"/>
      <c r="D227" s="151"/>
      <c r="E227" s="45"/>
      <c r="F227" s="45"/>
      <c r="G227" s="45"/>
      <c r="H227" s="45"/>
      <c r="I227" s="45"/>
      <c r="J227" s="35"/>
    </row>
    <row r="228" spans="1:10" ht="12.75">
      <c r="A228" s="221" t="s">
        <v>347</v>
      </c>
      <c r="B228" s="103"/>
      <c r="C228" s="103"/>
      <c r="D228" s="196"/>
      <c r="E228" s="104"/>
      <c r="F228" s="104"/>
      <c r="G228" s="104"/>
      <c r="H228" s="104"/>
      <c r="I228" s="104"/>
      <c r="J228" s="164"/>
    </row>
    <row r="229" spans="1:10" ht="12.75">
      <c r="A229" s="91"/>
      <c r="B229" s="40" t="s">
        <v>348</v>
      </c>
      <c r="C229" s="181" t="s">
        <v>349</v>
      </c>
      <c r="D229" s="61">
        <v>372595</v>
      </c>
      <c r="E229" s="8"/>
      <c r="F229" s="8"/>
      <c r="G229" s="8"/>
      <c r="H229" s="8"/>
      <c r="I229" s="8"/>
      <c r="J229" s="136">
        <f>D229</f>
        <v>372595</v>
      </c>
    </row>
    <row r="230" spans="1:10" ht="12.75">
      <c r="A230" s="222" t="s">
        <v>347</v>
      </c>
      <c r="B230" s="133"/>
      <c r="C230" s="133"/>
      <c r="D230" s="197">
        <f>SUM(D229:D229)</f>
        <v>372595</v>
      </c>
      <c r="E230" s="134"/>
      <c r="F230" s="134"/>
      <c r="G230" s="134"/>
      <c r="H230" s="134"/>
      <c r="I230" s="134"/>
      <c r="J230" s="37">
        <f>D230</f>
        <v>372595</v>
      </c>
    </row>
    <row r="231" spans="2:10" ht="12.75">
      <c r="B231" s="46"/>
      <c r="C231" s="46"/>
      <c r="D231" s="151"/>
      <c r="E231" s="45"/>
      <c r="F231" s="45"/>
      <c r="G231" s="45"/>
      <c r="H231" s="45"/>
      <c r="I231" s="45"/>
      <c r="J231" s="36"/>
    </row>
    <row r="232" spans="1:10" ht="12.75">
      <c r="A232" s="90" t="s">
        <v>80</v>
      </c>
      <c r="B232" s="7"/>
      <c r="C232" s="182"/>
      <c r="D232" s="61"/>
      <c r="E232" s="8"/>
      <c r="F232" s="8"/>
      <c r="G232" s="8"/>
      <c r="H232" s="8"/>
      <c r="I232" s="141"/>
      <c r="J232" s="160"/>
    </row>
    <row r="233" spans="1:10" ht="12.75">
      <c r="A233" s="90"/>
      <c r="B233" s="79">
        <v>384101</v>
      </c>
      <c r="C233" s="39" t="s">
        <v>136</v>
      </c>
      <c r="D233" s="61">
        <v>1034</v>
      </c>
      <c r="E233" s="8"/>
      <c r="F233" s="8"/>
      <c r="G233" s="8"/>
      <c r="H233" s="8"/>
      <c r="I233" s="8"/>
      <c r="J233" s="160">
        <f>D233</f>
        <v>1034</v>
      </c>
    </row>
    <row r="234" spans="1:10" ht="12.75">
      <c r="A234" s="90"/>
      <c r="B234" s="7" t="s">
        <v>81</v>
      </c>
      <c r="C234" s="39" t="s">
        <v>137</v>
      </c>
      <c r="D234" s="61">
        <v>421</v>
      </c>
      <c r="E234" s="8"/>
      <c r="F234" s="8"/>
      <c r="G234" s="8"/>
      <c r="H234" s="8"/>
      <c r="I234" s="8"/>
      <c r="J234" s="160">
        <v>421</v>
      </c>
    </row>
    <row r="235" spans="1:10" ht="12.75">
      <c r="A235" s="208" t="s">
        <v>82</v>
      </c>
      <c r="B235" s="4"/>
      <c r="C235" s="4"/>
      <c r="D235" s="60">
        <f>SUM(D233:D234)</f>
        <v>1455</v>
      </c>
      <c r="E235" s="5"/>
      <c r="F235" s="5"/>
      <c r="G235" s="5"/>
      <c r="H235" s="5"/>
      <c r="I235" s="5"/>
      <c r="J235" s="83">
        <f>SUM(J233:J234)</f>
        <v>1455</v>
      </c>
    </row>
    <row r="236" spans="1:10" ht="12.75">
      <c r="A236" s="208"/>
      <c r="B236" s="4"/>
      <c r="C236" s="4"/>
      <c r="D236" s="60"/>
      <c r="E236" s="5"/>
      <c r="F236" s="5"/>
      <c r="G236" s="5"/>
      <c r="H236" s="5"/>
      <c r="I236" s="5"/>
      <c r="J236" s="168"/>
    </row>
    <row r="237" spans="1:15" ht="12.75">
      <c r="A237" s="90" t="s">
        <v>83</v>
      </c>
      <c r="B237" s="7"/>
      <c r="C237" s="7"/>
      <c r="D237" s="61"/>
      <c r="E237" s="8"/>
      <c r="F237" s="8"/>
      <c r="G237" s="8"/>
      <c r="H237" s="8"/>
      <c r="I237" s="8"/>
      <c r="J237" s="160"/>
      <c r="M237" s="46"/>
      <c r="N237" s="72"/>
      <c r="O237" s="56"/>
    </row>
    <row r="238" spans="1:15" ht="12.75">
      <c r="A238" s="90"/>
      <c r="B238" s="79">
        <v>384203</v>
      </c>
      <c r="C238" s="39" t="s">
        <v>138</v>
      </c>
      <c r="D238" s="61">
        <v>-10960</v>
      </c>
      <c r="E238" s="8"/>
      <c r="F238" s="8"/>
      <c r="G238" s="8"/>
      <c r="H238" s="8"/>
      <c r="I238" s="8"/>
      <c r="J238" s="160">
        <v>-10960</v>
      </c>
      <c r="M238" s="80"/>
      <c r="N238" s="81"/>
      <c r="O238" s="82"/>
    </row>
    <row r="239" spans="1:15" ht="12.75">
      <c r="A239" s="90"/>
      <c r="B239" s="79">
        <v>384205</v>
      </c>
      <c r="C239" s="39" t="s">
        <v>139</v>
      </c>
      <c r="D239" s="61">
        <v>10960</v>
      </c>
      <c r="E239" s="8"/>
      <c r="F239" s="8"/>
      <c r="G239" s="8"/>
      <c r="H239" s="8"/>
      <c r="I239" s="8"/>
      <c r="J239" s="160">
        <v>10960</v>
      </c>
      <c r="M239" s="80"/>
      <c r="N239" s="81"/>
      <c r="O239" s="82"/>
    </row>
    <row r="240" spans="1:15" ht="12.75">
      <c r="A240" s="208" t="s">
        <v>84</v>
      </c>
      <c r="B240" s="4"/>
      <c r="C240" s="4"/>
      <c r="D240" s="60">
        <f>SUM(D238:D239)</f>
        <v>0</v>
      </c>
      <c r="E240" s="5"/>
      <c r="F240" s="5"/>
      <c r="G240" s="5"/>
      <c r="H240" s="5"/>
      <c r="I240" s="5"/>
      <c r="J240" s="83">
        <f>SUM(J238:J239)</f>
        <v>0</v>
      </c>
      <c r="M240" s="46"/>
      <c r="N240" s="72"/>
      <c r="O240" s="56"/>
    </row>
    <row r="241" spans="1:15" ht="12.75">
      <c r="A241" s="213"/>
      <c r="B241" s="15"/>
      <c r="C241" s="15"/>
      <c r="D241" s="30"/>
      <c r="E241" s="16"/>
      <c r="F241" s="16"/>
      <c r="G241" s="16"/>
      <c r="H241" s="16"/>
      <c r="I241" s="16"/>
      <c r="J241" s="152"/>
      <c r="M241" s="11"/>
      <c r="N241" s="10"/>
      <c r="O241" s="9"/>
    </row>
    <row r="242" spans="1:10" ht="12.75">
      <c r="A242" s="90" t="s">
        <v>175</v>
      </c>
      <c r="B242" s="7"/>
      <c r="C242" s="7"/>
      <c r="D242" s="61"/>
      <c r="E242" s="8"/>
      <c r="F242" s="8"/>
      <c r="G242" s="8"/>
      <c r="H242" s="8"/>
      <c r="I242" s="8"/>
      <c r="J242" s="145"/>
    </row>
    <row r="243" spans="1:10" ht="12.75">
      <c r="A243" s="90"/>
      <c r="B243" s="7" t="s">
        <v>173</v>
      </c>
      <c r="C243" s="7" t="s">
        <v>352</v>
      </c>
      <c r="D243" s="99">
        <v>316</v>
      </c>
      <c r="E243" s="8"/>
      <c r="F243" s="8"/>
      <c r="G243" s="8"/>
      <c r="H243" s="8"/>
      <c r="I243" s="8"/>
      <c r="J243" s="145">
        <v>316</v>
      </c>
    </row>
    <row r="244" spans="1:10" ht="12.75">
      <c r="A244" s="214"/>
      <c r="B244" s="19" t="s">
        <v>174</v>
      </c>
      <c r="C244" s="18" t="s">
        <v>353</v>
      </c>
      <c r="D244" s="32">
        <v>-283</v>
      </c>
      <c r="E244" s="14"/>
      <c r="F244" s="14"/>
      <c r="G244" s="14"/>
      <c r="H244" s="14"/>
      <c r="I244" s="14"/>
      <c r="J244" s="157">
        <v>-283</v>
      </c>
    </row>
    <row r="245" spans="1:10" ht="12.75">
      <c r="A245" s="213" t="s">
        <v>175</v>
      </c>
      <c r="B245" s="15"/>
      <c r="C245" s="15"/>
      <c r="D245" s="38">
        <v>33</v>
      </c>
      <c r="E245" s="16"/>
      <c r="F245" s="16"/>
      <c r="G245" s="16"/>
      <c r="H245" s="16"/>
      <c r="I245" s="16"/>
      <c r="J245" s="112">
        <v>33</v>
      </c>
    </row>
    <row r="246" spans="1:15" ht="12.75">
      <c r="A246" s="208"/>
      <c r="B246" s="4"/>
      <c r="C246" s="4"/>
      <c r="D246" s="60"/>
      <c r="E246" s="5"/>
      <c r="F246" s="5"/>
      <c r="G246" s="5"/>
      <c r="H246" s="5"/>
      <c r="I246" s="5"/>
      <c r="J246" s="143"/>
      <c r="M246" s="46"/>
      <c r="N246" s="72"/>
      <c r="O246" s="56"/>
    </row>
    <row r="247" spans="1:15" ht="12.75">
      <c r="A247" s="90" t="s">
        <v>85</v>
      </c>
      <c r="B247" s="7"/>
      <c r="C247" s="7"/>
      <c r="D247" s="61"/>
      <c r="E247" s="8"/>
      <c r="F247" s="8"/>
      <c r="G247" s="8"/>
      <c r="H247" s="8"/>
      <c r="I247" s="8"/>
      <c r="J247" s="160"/>
      <c r="M247" s="46"/>
      <c r="N247" s="72"/>
      <c r="O247" s="56"/>
    </row>
    <row r="248" spans="1:15" ht="12.75">
      <c r="A248" s="90"/>
      <c r="B248" s="79" t="s">
        <v>229</v>
      </c>
      <c r="C248" s="39" t="s">
        <v>230</v>
      </c>
      <c r="D248" s="61">
        <v>-2778</v>
      </c>
      <c r="E248" s="8"/>
      <c r="F248" s="8"/>
      <c r="G248" s="8"/>
      <c r="H248" s="8"/>
      <c r="I248" s="8"/>
      <c r="J248" s="160">
        <f>D248</f>
        <v>-2778</v>
      </c>
      <c r="M248" s="80"/>
      <c r="N248" s="81"/>
      <c r="O248" s="82"/>
    </row>
    <row r="249" spans="1:15" ht="12.75">
      <c r="A249" s="90"/>
      <c r="B249" s="79" t="s">
        <v>231</v>
      </c>
      <c r="C249" s="39" t="s">
        <v>232</v>
      </c>
      <c r="D249" s="61">
        <v>-4338</v>
      </c>
      <c r="E249" s="8"/>
      <c r="F249" s="8"/>
      <c r="G249" s="8"/>
      <c r="H249" s="8"/>
      <c r="I249" s="8"/>
      <c r="J249" s="160">
        <f aca="true" t="shared" si="5" ref="J249:J268">D249</f>
        <v>-4338</v>
      </c>
      <c r="M249" s="80"/>
      <c r="N249" s="81"/>
      <c r="O249" s="82"/>
    </row>
    <row r="250" spans="1:15" ht="12.75">
      <c r="A250" s="90"/>
      <c r="B250" s="79" t="s">
        <v>233</v>
      </c>
      <c r="C250" s="39" t="s">
        <v>234</v>
      </c>
      <c r="D250" s="61">
        <v>-33680</v>
      </c>
      <c r="E250" s="8"/>
      <c r="F250" s="8"/>
      <c r="G250" s="8"/>
      <c r="H250" s="8"/>
      <c r="I250" s="8"/>
      <c r="J250" s="160">
        <f t="shared" si="5"/>
        <v>-33680</v>
      </c>
      <c r="M250" s="80"/>
      <c r="N250" s="81"/>
      <c r="O250" s="82"/>
    </row>
    <row r="251" spans="1:15" ht="12.75">
      <c r="A251" s="90"/>
      <c r="B251" s="79" t="s">
        <v>235</v>
      </c>
      <c r="C251" s="39" t="s">
        <v>236</v>
      </c>
      <c r="D251" s="61">
        <v>7357</v>
      </c>
      <c r="E251" s="8"/>
      <c r="F251" s="8"/>
      <c r="G251" s="8"/>
      <c r="H251" s="8"/>
      <c r="I251" s="8"/>
      <c r="J251" s="160">
        <f t="shared" si="5"/>
        <v>7357</v>
      </c>
      <c r="M251" s="80"/>
      <c r="N251" s="81"/>
      <c r="O251" s="82"/>
    </row>
    <row r="252" spans="1:15" ht="12.75">
      <c r="A252" s="90"/>
      <c r="B252" s="79" t="s">
        <v>237</v>
      </c>
      <c r="C252" s="39" t="s">
        <v>238</v>
      </c>
      <c r="D252" s="61">
        <v>-4913</v>
      </c>
      <c r="E252" s="8"/>
      <c r="F252" s="8"/>
      <c r="G252" s="8"/>
      <c r="H252" s="8"/>
      <c r="I252" s="8"/>
      <c r="J252" s="160">
        <f t="shared" si="5"/>
        <v>-4913</v>
      </c>
      <c r="M252" s="80"/>
      <c r="N252" s="81"/>
      <c r="O252" s="82"/>
    </row>
    <row r="253" spans="1:15" ht="12.75">
      <c r="A253" s="90"/>
      <c r="B253" s="79" t="s">
        <v>239</v>
      </c>
      <c r="C253" s="39" t="s">
        <v>240</v>
      </c>
      <c r="D253" s="61">
        <v>-208</v>
      </c>
      <c r="E253" s="8"/>
      <c r="F253" s="8"/>
      <c r="G253" s="8"/>
      <c r="H253" s="8"/>
      <c r="I253" s="8"/>
      <c r="J253" s="160">
        <f t="shared" si="5"/>
        <v>-208</v>
      </c>
      <c r="M253" s="80"/>
      <c r="N253" s="81"/>
      <c r="O253" s="82"/>
    </row>
    <row r="254" spans="1:15" ht="12.75">
      <c r="A254" s="90"/>
      <c r="B254" s="79" t="s">
        <v>241</v>
      </c>
      <c r="C254" s="39" t="s">
        <v>242</v>
      </c>
      <c r="D254" s="61">
        <v>-3518</v>
      </c>
      <c r="E254" s="8"/>
      <c r="F254" s="8"/>
      <c r="G254" s="8"/>
      <c r="H254" s="8"/>
      <c r="I254" s="8"/>
      <c r="J254" s="160">
        <f t="shared" si="5"/>
        <v>-3518</v>
      </c>
      <c r="M254" s="80"/>
      <c r="N254" s="81"/>
      <c r="O254" s="82"/>
    </row>
    <row r="255" spans="1:15" ht="12.75">
      <c r="A255" s="90"/>
      <c r="B255" s="79" t="s">
        <v>243</v>
      </c>
      <c r="C255" s="39" t="s">
        <v>244</v>
      </c>
      <c r="D255" s="61">
        <v>-24</v>
      </c>
      <c r="E255" s="8"/>
      <c r="F255" s="8"/>
      <c r="G255" s="8"/>
      <c r="H255" s="8"/>
      <c r="I255" s="8"/>
      <c r="J255" s="160">
        <f t="shared" si="5"/>
        <v>-24</v>
      </c>
      <c r="M255" s="80"/>
      <c r="N255" s="81"/>
      <c r="O255" s="82"/>
    </row>
    <row r="256" spans="1:15" ht="12.75">
      <c r="A256" s="90"/>
      <c r="B256" s="79" t="s">
        <v>245</v>
      </c>
      <c r="C256" s="39" t="s">
        <v>246</v>
      </c>
      <c r="D256" s="61">
        <v>-143779</v>
      </c>
      <c r="E256" s="8"/>
      <c r="F256" s="8"/>
      <c r="G256" s="8"/>
      <c r="H256" s="8"/>
      <c r="I256" s="8"/>
      <c r="J256" s="160">
        <f t="shared" si="5"/>
        <v>-143779</v>
      </c>
      <c r="M256" s="80"/>
      <c r="N256" s="81"/>
      <c r="O256" s="82"/>
    </row>
    <row r="257" spans="1:15" ht="12.75">
      <c r="A257" s="90"/>
      <c r="B257" s="79">
        <v>395908</v>
      </c>
      <c r="C257" s="39" t="s">
        <v>332</v>
      </c>
      <c r="D257" s="61">
        <v>-2578324</v>
      </c>
      <c r="E257" s="8"/>
      <c r="F257" s="8"/>
      <c r="G257" s="8"/>
      <c r="H257" s="8"/>
      <c r="I257" s="8"/>
      <c r="J257" s="160">
        <f t="shared" si="5"/>
        <v>-2578324</v>
      </c>
      <c r="M257" s="80"/>
      <c r="N257" s="81"/>
      <c r="O257" s="82"/>
    </row>
    <row r="258" spans="1:15" ht="12.75">
      <c r="A258" s="90"/>
      <c r="B258" s="79">
        <v>395912</v>
      </c>
      <c r="C258" s="39" t="s">
        <v>333</v>
      </c>
      <c r="D258" s="61">
        <v>-150949</v>
      </c>
      <c r="E258" s="8"/>
      <c r="F258" s="8"/>
      <c r="G258" s="8"/>
      <c r="H258" s="8"/>
      <c r="I258" s="8"/>
      <c r="J258" s="160">
        <f t="shared" si="5"/>
        <v>-150949</v>
      </c>
      <c r="M258" s="80"/>
      <c r="N258" s="81"/>
      <c r="O258" s="82"/>
    </row>
    <row r="259" spans="1:15" ht="12.75">
      <c r="A259" s="90"/>
      <c r="B259" s="79">
        <v>395917</v>
      </c>
      <c r="C259" s="39" t="s">
        <v>334</v>
      </c>
      <c r="D259" s="61">
        <v>-29</v>
      </c>
      <c r="E259" s="8"/>
      <c r="F259" s="8"/>
      <c r="G259" s="8"/>
      <c r="H259" s="8"/>
      <c r="I259" s="8"/>
      <c r="J259" s="160">
        <f t="shared" si="5"/>
        <v>-29</v>
      </c>
      <c r="M259" s="80"/>
      <c r="N259" s="81"/>
      <c r="O259" s="82"/>
    </row>
    <row r="260" spans="1:15" ht="12.75">
      <c r="A260" s="90"/>
      <c r="B260" s="79" t="s">
        <v>247</v>
      </c>
      <c r="C260" s="39" t="s">
        <v>248</v>
      </c>
      <c r="D260" s="61">
        <v>-7385</v>
      </c>
      <c r="E260" s="8"/>
      <c r="F260" s="8"/>
      <c r="G260" s="8"/>
      <c r="H260" s="8"/>
      <c r="I260" s="8"/>
      <c r="J260" s="160">
        <f t="shared" si="5"/>
        <v>-7385</v>
      </c>
      <c r="M260" s="80"/>
      <c r="N260" s="81"/>
      <c r="O260" s="82"/>
    </row>
    <row r="261" spans="1:15" ht="12.75">
      <c r="A261" s="90"/>
      <c r="B261" s="79" t="s">
        <v>249</v>
      </c>
      <c r="C261" s="39" t="s">
        <v>250</v>
      </c>
      <c r="D261" s="61">
        <v>556157</v>
      </c>
      <c r="E261" s="8"/>
      <c r="F261" s="8"/>
      <c r="G261" s="8"/>
      <c r="H261" s="8"/>
      <c r="I261" s="8"/>
      <c r="J261" s="160">
        <f t="shared" si="5"/>
        <v>556157</v>
      </c>
      <c r="M261" s="80"/>
      <c r="N261" s="81"/>
      <c r="O261" s="82"/>
    </row>
    <row r="262" spans="1:15" ht="12.75">
      <c r="A262" s="90"/>
      <c r="B262" s="79" t="s">
        <v>251</v>
      </c>
      <c r="C262" s="39" t="s">
        <v>252</v>
      </c>
      <c r="D262" s="61">
        <v>-11</v>
      </c>
      <c r="E262" s="8"/>
      <c r="F262" s="8"/>
      <c r="G262" s="8"/>
      <c r="H262" s="8"/>
      <c r="I262" s="8"/>
      <c r="J262" s="160">
        <f t="shared" si="5"/>
        <v>-11</v>
      </c>
      <c r="M262" s="80"/>
      <c r="N262" s="81"/>
      <c r="O262" s="82"/>
    </row>
    <row r="263" spans="1:15" ht="12.75">
      <c r="A263" s="90"/>
      <c r="B263" s="79" t="s">
        <v>253</v>
      </c>
      <c r="C263" s="39" t="s">
        <v>254</v>
      </c>
      <c r="D263" s="61">
        <v>-48</v>
      </c>
      <c r="E263" s="8"/>
      <c r="F263" s="8"/>
      <c r="G263" s="8"/>
      <c r="H263" s="8"/>
      <c r="I263" s="8"/>
      <c r="J263" s="160">
        <f t="shared" si="5"/>
        <v>-48</v>
      </c>
      <c r="M263" s="80"/>
      <c r="N263" s="81"/>
      <c r="O263" s="82"/>
    </row>
    <row r="264" spans="1:15" ht="12.75">
      <c r="A264" s="90"/>
      <c r="B264" s="79" t="s">
        <v>255</v>
      </c>
      <c r="C264" s="39" t="s">
        <v>256</v>
      </c>
      <c r="D264" s="61">
        <v>-19785</v>
      </c>
      <c r="E264" s="8"/>
      <c r="F264" s="8"/>
      <c r="G264" s="8"/>
      <c r="H264" s="8"/>
      <c r="I264" s="8"/>
      <c r="J264" s="160">
        <f t="shared" si="5"/>
        <v>-19785</v>
      </c>
      <c r="M264" s="80"/>
      <c r="N264" s="81"/>
      <c r="O264" s="82"/>
    </row>
    <row r="265" spans="1:15" ht="12.75">
      <c r="A265" s="90"/>
      <c r="B265" s="79" t="s">
        <v>257</v>
      </c>
      <c r="C265" s="39" t="s">
        <v>258</v>
      </c>
      <c r="D265" s="61">
        <v>-371873</v>
      </c>
      <c r="E265" s="8"/>
      <c r="F265" s="8"/>
      <c r="G265" s="8"/>
      <c r="H265" s="8"/>
      <c r="I265" s="8"/>
      <c r="J265" s="160">
        <f t="shared" si="5"/>
        <v>-371873</v>
      </c>
      <c r="M265" s="80"/>
      <c r="N265" s="81"/>
      <c r="O265" s="82"/>
    </row>
    <row r="266" spans="1:15" ht="12.75">
      <c r="A266" s="90"/>
      <c r="B266" s="79" t="s">
        <v>259</v>
      </c>
      <c r="C266" s="39" t="s">
        <v>260</v>
      </c>
      <c r="D266" s="61">
        <v>12734</v>
      </c>
      <c r="E266" s="8"/>
      <c r="F266" s="8"/>
      <c r="G266" s="8"/>
      <c r="H266" s="8"/>
      <c r="I266" s="8"/>
      <c r="J266" s="160">
        <f t="shared" si="5"/>
        <v>12734</v>
      </c>
      <c r="M266" s="80"/>
      <c r="N266" s="81"/>
      <c r="O266" s="82"/>
    </row>
    <row r="267" spans="1:15" ht="12.75">
      <c r="A267" s="90"/>
      <c r="B267" s="79" t="s">
        <v>261</v>
      </c>
      <c r="C267" s="39" t="s">
        <v>262</v>
      </c>
      <c r="D267" s="61">
        <v>-33</v>
      </c>
      <c r="E267" s="8"/>
      <c r="F267" s="8"/>
      <c r="G267" s="8"/>
      <c r="H267" s="8"/>
      <c r="I267" s="8"/>
      <c r="J267" s="160">
        <f t="shared" si="5"/>
        <v>-33</v>
      </c>
      <c r="M267" s="80"/>
      <c r="N267" s="81"/>
      <c r="O267" s="82"/>
    </row>
    <row r="268" spans="1:10" ht="12.75">
      <c r="A268" s="212"/>
      <c r="B268" s="12" t="s">
        <v>263</v>
      </c>
      <c r="C268" s="12" t="s">
        <v>264</v>
      </c>
      <c r="D268" s="33">
        <v>-42682</v>
      </c>
      <c r="E268" s="13"/>
      <c r="F268" s="13"/>
      <c r="G268" s="13"/>
      <c r="H268" s="13"/>
      <c r="I268" s="13"/>
      <c r="J268" s="160">
        <f t="shared" si="5"/>
        <v>-42682</v>
      </c>
    </row>
    <row r="269" spans="1:10" ht="12.75">
      <c r="A269" s="225" t="s">
        <v>86</v>
      </c>
      <c r="B269" s="139"/>
      <c r="C269" s="139"/>
      <c r="D269" s="198">
        <f>SUM(D248:D268)</f>
        <v>-2788109</v>
      </c>
      <c r="E269" s="140"/>
      <c r="F269" s="140"/>
      <c r="G269" s="140"/>
      <c r="H269" s="140"/>
      <c r="I269" s="140"/>
      <c r="J269" s="34">
        <f>D269</f>
        <v>-2788109</v>
      </c>
    </row>
    <row r="270" spans="1:10" ht="12.75">
      <c r="A270" s="214"/>
      <c r="B270" s="19"/>
      <c r="C270" s="19"/>
      <c r="D270" s="116"/>
      <c r="E270" s="14"/>
      <c r="F270" s="14"/>
      <c r="G270" s="14"/>
      <c r="H270" s="14"/>
      <c r="I270" s="14"/>
      <c r="J270" s="36"/>
    </row>
    <row r="271" spans="1:10" ht="12.75">
      <c r="A271" s="216" t="s">
        <v>335</v>
      </c>
      <c r="B271" s="7"/>
      <c r="C271" s="7"/>
      <c r="D271" s="61"/>
      <c r="E271" s="8"/>
      <c r="F271" s="8"/>
      <c r="G271" s="8"/>
      <c r="H271" s="8"/>
      <c r="I271" s="8"/>
      <c r="J271" s="160"/>
    </row>
    <row r="272" spans="1:10" ht="12.75">
      <c r="A272" s="90"/>
      <c r="B272" s="11" t="s">
        <v>336</v>
      </c>
      <c r="C272" s="10" t="s">
        <v>337</v>
      </c>
      <c r="D272" s="199">
        <v>-16768</v>
      </c>
      <c r="E272" s="8"/>
      <c r="F272" s="8"/>
      <c r="G272" s="8"/>
      <c r="H272" s="8"/>
      <c r="I272" s="8"/>
      <c r="J272" s="160">
        <f>D272</f>
        <v>-16768</v>
      </c>
    </row>
    <row r="273" spans="1:10" ht="12.75">
      <c r="A273" s="90"/>
      <c r="B273" s="11" t="s">
        <v>338</v>
      </c>
      <c r="C273" s="10" t="s">
        <v>339</v>
      </c>
      <c r="D273" s="61">
        <v>-10626</v>
      </c>
      <c r="E273" s="8"/>
      <c r="F273" s="8"/>
      <c r="G273" s="8"/>
      <c r="H273" s="8"/>
      <c r="I273" s="8"/>
      <c r="J273" s="160">
        <f>D273</f>
        <v>-10626</v>
      </c>
    </row>
    <row r="274" spans="1:10" ht="12.75">
      <c r="A274" s="90"/>
      <c r="B274" s="11" t="s">
        <v>340</v>
      </c>
      <c r="C274" s="10" t="s">
        <v>341</v>
      </c>
      <c r="D274" s="61">
        <v>-77787</v>
      </c>
      <c r="E274" s="8"/>
      <c r="F274" s="8"/>
      <c r="G274" s="8"/>
      <c r="H274" s="8"/>
      <c r="I274" s="8"/>
      <c r="J274" s="160">
        <f>D274</f>
        <v>-77787</v>
      </c>
    </row>
    <row r="275" spans="1:10" ht="12.75">
      <c r="A275" s="91"/>
      <c r="B275" s="29" t="s">
        <v>342</v>
      </c>
      <c r="C275" s="183" t="s">
        <v>343</v>
      </c>
      <c r="D275" s="195">
        <v>-346526</v>
      </c>
      <c r="E275" s="93"/>
      <c r="F275" s="93"/>
      <c r="G275" s="93"/>
      <c r="H275" s="93"/>
      <c r="I275" s="93"/>
      <c r="J275" s="161">
        <f>D275</f>
        <v>-346526</v>
      </c>
    </row>
    <row r="276" spans="1:10" ht="12.75">
      <c r="A276" s="219" t="s">
        <v>335</v>
      </c>
      <c r="B276" s="22"/>
      <c r="C276" s="22"/>
      <c r="D276" s="193">
        <f>SUM(D272:D275)</f>
        <v>-451707</v>
      </c>
      <c r="E276" s="23"/>
      <c r="F276" s="23"/>
      <c r="G276" s="23"/>
      <c r="H276" s="23"/>
      <c r="I276" s="23"/>
      <c r="J276" s="34">
        <f>D276</f>
        <v>-451707</v>
      </c>
    </row>
    <row r="277" spans="1:10" ht="12.75">
      <c r="A277" s="214"/>
      <c r="B277" s="19"/>
      <c r="C277" s="19"/>
      <c r="D277" s="116"/>
      <c r="E277" s="14"/>
      <c r="F277" s="14"/>
      <c r="G277" s="14"/>
      <c r="H277" s="14"/>
      <c r="I277" s="14"/>
      <c r="J277" s="36"/>
    </row>
    <row r="278" spans="2:15" ht="12.75">
      <c r="B278" s="78"/>
      <c r="C278" s="78"/>
      <c r="D278" s="151"/>
      <c r="E278" s="45"/>
      <c r="F278" s="45"/>
      <c r="G278" s="45"/>
      <c r="H278" s="45"/>
      <c r="I278" s="45"/>
      <c r="J278" s="105"/>
      <c r="M278" s="46"/>
      <c r="N278" s="72"/>
      <c r="O278" s="56"/>
    </row>
    <row r="279" spans="1:15" ht="12.75">
      <c r="A279" s="90" t="s">
        <v>87</v>
      </c>
      <c r="B279" s="7"/>
      <c r="C279" s="182"/>
      <c r="D279" s="61"/>
      <c r="E279" s="8"/>
      <c r="F279" s="8"/>
      <c r="G279" s="8"/>
      <c r="H279" s="8"/>
      <c r="I279" s="141"/>
      <c r="J279" s="160"/>
      <c r="M279" s="46"/>
      <c r="N279" s="72"/>
      <c r="O279" s="56"/>
    </row>
    <row r="280" spans="1:15" ht="12.75">
      <c r="A280" s="90"/>
      <c r="B280" s="46" t="s">
        <v>176</v>
      </c>
      <c r="C280" s="7" t="s">
        <v>182</v>
      </c>
      <c r="D280" s="61">
        <v>5523</v>
      </c>
      <c r="E280" s="8"/>
      <c r="F280" s="8"/>
      <c r="G280" s="8"/>
      <c r="H280" s="8"/>
      <c r="I280" s="8"/>
      <c r="J280" s="160">
        <v>5523</v>
      </c>
      <c r="M280" s="46"/>
      <c r="N280" s="72"/>
      <c r="O280" s="56"/>
    </row>
    <row r="281" spans="1:15" ht="12.75">
      <c r="A281" s="90"/>
      <c r="B281" s="46" t="s">
        <v>177</v>
      </c>
      <c r="C281" s="7" t="s">
        <v>183</v>
      </c>
      <c r="D281" s="61">
        <v>-18259</v>
      </c>
      <c r="E281" s="8"/>
      <c r="F281" s="8"/>
      <c r="G281" s="8"/>
      <c r="H281" s="8"/>
      <c r="I281" s="8"/>
      <c r="J281" s="160">
        <v>-18259</v>
      </c>
      <c r="M281" s="46"/>
      <c r="N281" s="72"/>
      <c r="O281" s="56"/>
    </row>
    <row r="282" spans="1:15" ht="12.75">
      <c r="A282" s="90"/>
      <c r="B282" s="46" t="s">
        <v>178</v>
      </c>
      <c r="C282" s="7" t="s">
        <v>184</v>
      </c>
      <c r="D282" s="61">
        <v>-7806</v>
      </c>
      <c r="E282" s="8"/>
      <c r="F282" s="8"/>
      <c r="G282" s="8"/>
      <c r="H282" s="8"/>
      <c r="I282" s="8"/>
      <c r="J282" s="160">
        <v>-7806</v>
      </c>
      <c r="M282" s="46"/>
      <c r="N282" s="72"/>
      <c r="O282" s="56"/>
    </row>
    <row r="283" spans="1:15" ht="12.75">
      <c r="A283" s="90"/>
      <c r="B283" s="46" t="s">
        <v>179</v>
      </c>
      <c r="C283" s="7" t="s">
        <v>185</v>
      </c>
      <c r="D283" s="61">
        <v>-80877</v>
      </c>
      <c r="E283" s="8"/>
      <c r="F283" s="8"/>
      <c r="G283" s="8"/>
      <c r="H283" s="8"/>
      <c r="I283" s="8"/>
      <c r="J283" s="160">
        <v>-80877</v>
      </c>
      <c r="M283" s="46"/>
      <c r="N283" s="72"/>
      <c r="O283" s="56"/>
    </row>
    <row r="284" spans="1:15" ht="12.75">
      <c r="A284" s="90"/>
      <c r="B284" s="46" t="s">
        <v>88</v>
      </c>
      <c r="C284" s="7" t="s">
        <v>188</v>
      </c>
      <c r="D284" s="61">
        <v>50000</v>
      </c>
      <c r="E284" s="8"/>
      <c r="F284" s="8"/>
      <c r="G284" s="8"/>
      <c r="H284" s="8"/>
      <c r="I284" s="8"/>
      <c r="J284" s="160">
        <v>50000</v>
      </c>
      <c r="M284" s="46"/>
      <c r="N284" s="72"/>
      <c r="O284" s="56"/>
    </row>
    <row r="285" spans="1:15" ht="12.75">
      <c r="A285" s="90"/>
      <c r="B285" s="46" t="s">
        <v>180</v>
      </c>
      <c r="C285" s="7" t="s">
        <v>186</v>
      </c>
      <c r="D285" s="61">
        <v>-50000</v>
      </c>
      <c r="E285" s="8"/>
      <c r="F285" s="8"/>
      <c r="G285" s="8"/>
      <c r="H285" s="8"/>
      <c r="I285" s="8"/>
      <c r="J285" s="160">
        <v>-50000</v>
      </c>
      <c r="M285" s="46"/>
      <c r="N285" s="72"/>
      <c r="O285" s="56"/>
    </row>
    <row r="286" spans="1:10" ht="12.75">
      <c r="A286" s="212"/>
      <c r="B286" s="12" t="s">
        <v>181</v>
      </c>
      <c r="C286" s="12" t="s">
        <v>187</v>
      </c>
      <c r="D286" s="33">
        <v>7620</v>
      </c>
      <c r="E286" s="13"/>
      <c r="F286" s="13"/>
      <c r="G286" s="13"/>
      <c r="H286" s="13"/>
      <c r="I286" s="13"/>
      <c r="J286" s="37">
        <v>7620</v>
      </c>
    </row>
    <row r="287" spans="1:10" ht="12.75">
      <c r="A287" s="213" t="s">
        <v>89</v>
      </c>
      <c r="B287" s="15"/>
      <c r="C287" s="15"/>
      <c r="D287" s="30">
        <f>SUM(D280:D286)</f>
        <v>-93799</v>
      </c>
      <c r="E287" s="16"/>
      <c r="F287" s="16"/>
      <c r="G287" s="16"/>
      <c r="H287" s="16"/>
      <c r="I287" s="16"/>
      <c r="J287" s="34">
        <v>-93799</v>
      </c>
    </row>
    <row r="288" spans="1:15" ht="12.75">
      <c r="A288" s="213"/>
      <c r="B288" s="15"/>
      <c r="C288" s="15"/>
      <c r="D288" s="30"/>
      <c r="E288" s="16"/>
      <c r="F288" s="16"/>
      <c r="G288" s="16"/>
      <c r="H288" s="16"/>
      <c r="I288" s="16"/>
      <c r="J288" s="169"/>
      <c r="M288" s="11"/>
      <c r="N288" s="10"/>
      <c r="O288" s="9"/>
    </row>
    <row r="289" spans="1:15" s="1" customFormat="1" ht="12.75">
      <c r="A289" s="226" t="s">
        <v>228</v>
      </c>
      <c r="B289" s="95"/>
      <c r="C289" s="95"/>
      <c r="D289" s="200">
        <f>SUM(D5:D287)/2</f>
        <v>-11486262.23</v>
      </c>
      <c r="E289" s="240"/>
      <c r="F289" s="241"/>
      <c r="G289" s="241"/>
      <c r="H289" s="241"/>
      <c r="I289" s="242"/>
      <c r="J289" s="239">
        <f>SUM(J5:J287)/2</f>
        <v>-11486262.23</v>
      </c>
      <c r="M289" s="96"/>
      <c r="N289" s="97"/>
      <c r="O289" s="98"/>
    </row>
    <row r="290" spans="13:15" ht="12.75">
      <c r="M290" s="11"/>
      <c r="N290" s="10"/>
      <c r="O290" s="9"/>
    </row>
    <row r="291" spans="13:15" ht="12.75">
      <c r="M291" s="11"/>
      <c r="N291" s="10"/>
      <c r="O291" s="9"/>
    </row>
    <row r="292" spans="3:15" ht="12.75">
      <c r="C292" s="87" t="s">
        <v>359</v>
      </c>
      <c r="D292" s="159">
        <f>D289</f>
        <v>-11486262.23</v>
      </c>
      <c r="M292" s="11"/>
      <c r="N292" s="10"/>
      <c r="O292" s="9"/>
    </row>
    <row r="293" spans="3:15" ht="12.75">
      <c r="C293" s="94" t="s">
        <v>354</v>
      </c>
      <c r="D293" s="248">
        <v>-17474690</v>
      </c>
      <c r="M293" s="11"/>
      <c r="N293" s="10"/>
      <c r="O293" s="9"/>
    </row>
    <row r="294" spans="3:15" ht="12.75">
      <c r="C294" s="94" t="s">
        <v>355</v>
      </c>
      <c r="D294" s="248">
        <v>-15374668</v>
      </c>
      <c r="M294" s="11"/>
      <c r="N294" s="10"/>
      <c r="O294" s="9"/>
    </row>
    <row r="295" spans="3:4" ht="12.75">
      <c r="C295" s="94" t="s">
        <v>356</v>
      </c>
      <c r="D295" s="248">
        <v>-316606</v>
      </c>
    </row>
    <row r="296" spans="3:4" ht="12.75">
      <c r="C296" s="94" t="s">
        <v>357</v>
      </c>
      <c r="D296" s="105">
        <f>'[1]Attachment E'!$D$32</f>
        <v>-833235</v>
      </c>
    </row>
    <row r="297" spans="3:4" ht="12.75">
      <c r="C297" s="94" t="s">
        <v>358</v>
      </c>
      <c r="D297" s="105">
        <f>'[2]Attach G'!$D$21</f>
        <v>-3446634.6799999997</v>
      </c>
    </row>
    <row r="298" spans="3:4" ht="12.75">
      <c r="C298" s="94" t="s">
        <v>361</v>
      </c>
      <c r="D298" s="105">
        <f>'[3]Sheet1'!$D$13</f>
        <v>-419171</v>
      </c>
    </row>
    <row r="299" spans="3:4" ht="12.75">
      <c r="C299" s="210" t="s">
        <v>360</v>
      </c>
      <c r="D299" s="206">
        <f>SUM(D292:D298)</f>
        <v>-49351266.910000004</v>
      </c>
    </row>
    <row r="300" spans="2:3" ht="12.75">
      <c r="B300" s="11"/>
      <c r="C300" s="10"/>
    </row>
    <row r="301" spans="2:4" ht="15.75">
      <c r="B301" s="11"/>
      <c r="C301" s="10" t="s">
        <v>362</v>
      </c>
      <c r="D301" s="243">
        <v>4064034</v>
      </c>
    </row>
    <row r="302" ht="12.75">
      <c r="D302" s="151">
        <f>D301+D299</f>
        <v>-45287232.910000004</v>
      </c>
    </row>
  </sheetData>
  <sheetProtection/>
  <printOptions horizontalCentered="1"/>
  <pageMargins left="0.75" right="0.75" top="1" bottom="1" header="0.5" footer="0.5"/>
  <pageSetup horizontalDpi="600" verticalDpi="600" orientation="landscape" scale="90" r:id="rId1"/>
  <headerFooter alignWithMargins="0">
    <oddHeader>&amp;C2011-xxxx
17172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2011-08-30T14:53:08Z</cp:lastPrinted>
  <dcterms:created xsi:type="dcterms:W3CDTF">2010-09-27T14:43:55Z</dcterms:created>
  <dcterms:modified xsi:type="dcterms:W3CDTF">2011-08-30T14:56:55Z</dcterms:modified>
  <cp:category/>
  <cp:version/>
  <cp:contentType/>
  <cp:contentStatus/>
</cp:coreProperties>
</file>