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521" windowWidth="13185" windowHeight="8130" activeTab="0"/>
  </bookViews>
  <sheets>
    <sheet name="CSD" sheetId="1" r:id="rId1"/>
  </sheets>
  <definedNames>
    <definedName name="_xlnm.Print_Area" localSheetId="0">'CSD'!$A$1:$H$58</definedName>
  </definedNames>
  <calcPr fullCalcOnLoad="1"/>
</workbook>
</file>

<file path=xl/sharedStrings.xml><?xml version="1.0" encoding="utf-8"?>
<sst xmlns="http://schemas.openxmlformats.org/spreadsheetml/2006/main" count="71" uniqueCount="58">
  <si>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</si>
  <si>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</si>
  <si>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</si>
  <si>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</si>
  <si>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</si>
  <si>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</si>
  <si>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</si>
  <si>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</si>
  <si>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</si>
  <si>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</si>
  <si>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</si>
  <si>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</si>
  <si>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</si>
  <si>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</si>
  <si>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</si>
  <si>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</si>
  <si>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</si>
  <si>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</si>
  <si>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</si>
  <si>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</si>
  <si>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</si>
  <si>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Capital Outlay</t>
  </si>
  <si>
    <t>Other</t>
  </si>
  <si>
    <t>Current Expense</t>
  </si>
  <si>
    <t>DCHS/OPD</t>
  </si>
  <si>
    <t>Office of the Public Defender</t>
  </si>
  <si>
    <t>Change</t>
  </si>
  <si>
    <t>Juvenile</t>
  </si>
  <si>
    <t>King County Misdemeanor</t>
  </si>
  <si>
    <t>Involuntary Treatment</t>
  </si>
  <si>
    <t>Dependency</t>
  </si>
  <si>
    <t>Contempt of Court</t>
  </si>
  <si>
    <t>Mental Health Court</t>
  </si>
  <si>
    <t xml:space="preserve">Current Expense (CX) and Criminal Justice (CJ) Funds </t>
  </si>
  <si>
    <t>Becca</t>
  </si>
  <si>
    <t>Juvenile Drug Court</t>
  </si>
  <si>
    <t>Grants</t>
  </si>
  <si>
    <t>Marijo Klem</t>
  </si>
  <si>
    <t>2006 Public Defender Agency Contracts</t>
  </si>
  <si>
    <t>Transitional Fund (Supplemental Ord)</t>
  </si>
  <si>
    <t>Racial Disparity</t>
  </si>
  <si>
    <t>Calendar Staffing</t>
  </si>
  <si>
    <t xml:space="preserve"> Year 2006</t>
  </si>
  <si>
    <t xml:space="preserve">Ordinance/Motion No.   </t>
  </si>
  <si>
    <r>
      <t xml:space="preserve">Felony </t>
    </r>
    <r>
      <rPr>
        <vertAlign val="superscript"/>
        <sz val="11"/>
        <rFont val="Arial"/>
        <family val="2"/>
      </rPr>
      <t>1</t>
    </r>
  </si>
  <si>
    <t xml:space="preserve">Case Type / Service </t>
  </si>
  <si>
    <r>
      <t xml:space="preserve">Drug Diversion Court </t>
    </r>
    <r>
      <rPr>
        <vertAlign val="superscript"/>
        <sz val="11"/>
        <rFont val="Arial"/>
        <family val="2"/>
      </rPr>
      <t>2</t>
    </r>
  </si>
  <si>
    <r>
      <t>2</t>
    </r>
    <r>
      <rPr>
        <sz val="11"/>
        <rFont val="Univers"/>
        <family val="2"/>
      </rPr>
      <t xml:space="preserve">  Includes 2006 contract amendment.</t>
    </r>
  </si>
  <si>
    <r>
      <t xml:space="preserve">Administration </t>
    </r>
    <r>
      <rPr>
        <vertAlign val="superscript"/>
        <sz val="11"/>
        <rFont val="Arial"/>
        <family val="2"/>
      </rPr>
      <t>3</t>
    </r>
  </si>
  <si>
    <r>
      <t>3</t>
    </r>
    <r>
      <rPr>
        <sz val="11"/>
        <rFont val="Univers"/>
        <family val="2"/>
      </rPr>
      <t xml:space="preserve">  Includes admin portion of  DDC 2006 contract amendment.</t>
    </r>
  </si>
  <si>
    <t>Revised 2006 Public Defender Agency Contracts</t>
  </si>
  <si>
    <r>
      <t xml:space="preserve">Andress </t>
    </r>
    <r>
      <rPr>
        <vertAlign val="superscript"/>
        <sz val="11"/>
        <rFont val="Arial"/>
        <family val="2"/>
      </rPr>
      <t>4</t>
    </r>
  </si>
  <si>
    <r>
      <t xml:space="preserve">1 </t>
    </r>
    <r>
      <rPr>
        <sz val="11"/>
        <rFont val="Univers"/>
        <family val="2"/>
      </rPr>
      <t xml:space="preserve"> Felony budget for regular, 593 and known complex litigation cases; does not include complex litigation reserve amount.</t>
    </r>
  </si>
  <si>
    <r>
      <t xml:space="preserve">Supplies and Services </t>
    </r>
    <r>
      <rPr>
        <vertAlign val="superscript"/>
        <sz val="11"/>
        <rFont val="Arial"/>
        <family val="2"/>
      </rPr>
      <t>5</t>
    </r>
  </si>
  <si>
    <r>
      <t>4</t>
    </r>
    <r>
      <rPr>
        <sz val="11"/>
        <rFont val="Univers"/>
        <family val="2"/>
      </rPr>
      <t xml:space="preserve">  2nd Quarter Supplemental - 2005 budget carry over amount.</t>
    </r>
  </si>
  <si>
    <r>
      <t>5</t>
    </r>
    <r>
      <rPr>
        <sz val="11"/>
        <rFont val="Univers"/>
        <family val="2"/>
      </rPr>
      <t xml:space="preserve">  $64,005 difference from contract total is allotted for Expert Services.</t>
    </r>
  </si>
  <si>
    <t>J Amos</t>
  </si>
  <si>
    <t>2006 OPD 2nd Quarter Supplemental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</si>
</sst>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11"/>
      <name val="Arial"/>
      <family val="0"/>
    </font>
    <font>
      <sz val="11"/>
      <name val="Univers"/>
      <family val="2"/>
    </font>
    <font>
      <b/>
      <sz val="11"/>
      <name val="Univers"/>
      <family val="2"/>
    </font>
    <font>
      <i/>
      <u val="single"/>
      <sz val="11"/>
      <name val="Univers"/>
      <family val="2"/>
    </font>
    <font>
      <vertAlign val="superscript"/>
      <sz val="11"/>
      <name val="Univers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14" xfId="0" applyFont="1" applyBorder="1" applyAlignment="1">
      <alignment vertical="top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7" fontId="7" fillId="0" borderId="16" xfId="15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12" fillId="0" borderId="0" xfId="0" applyFont="1" applyAlignment="1">
      <alignment/>
    </xf>
    <xf numFmtId="173" fontId="12" fillId="0" borderId="0" xfId="17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73" fontId="6" fillId="0" borderId="0" xfId="17" applyNumberFormat="1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173" fontId="13" fillId="0" borderId="0" xfId="17" applyNumberFormat="1" applyFont="1" applyAlignment="1">
      <alignment/>
    </xf>
    <xf numFmtId="0" fontId="13" fillId="0" borderId="0" xfId="0" applyFont="1" applyAlignment="1">
      <alignment/>
    </xf>
    <xf numFmtId="9" fontId="6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workbookViewId="0" topLeftCell="A1">
      <selection activeCell="A1" sqref="A1:H58"/>
    </sheetView>
  </sheetViews>
  <sheetFormatPr defaultColWidth="9.140625" defaultRowHeight="12.75"/>
  <cols>
    <col min="1" max="1" width="21.7109375" style="0" customWidth="1"/>
    <col min="2" max="2" width="11.00390625" style="0" customWidth="1"/>
    <col min="3" max="3" width="11.421875" style="0" customWidth="1"/>
    <col min="4" max="4" width="14.00390625" style="0" customWidth="1"/>
    <col min="5" max="5" width="21.421875" style="0" customWidth="1"/>
    <col min="6" max="6" width="21.140625" style="0" customWidth="1"/>
    <col min="7" max="7" width="18.28125" style="0" bestFit="1" customWidth="1"/>
    <col min="8" max="8" width="18.00390625" style="0" customWidth="1"/>
  </cols>
  <sheetData>
    <row r="1" spans="1:10" ht="15">
      <c r="A1" s="7"/>
      <c r="B1" s="8"/>
      <c r="C1" s="8"/>
      <c r="D1" s="9" t="s">
        <v>0</v>
      </c>
      <c r="E1" s="10"/>
      <c r="F1" s="8"/>
      <c r="G1" s="8"/>
      <c r="H1" s="8"/>
      <c r="I1" s="1"/>
      <c r="J1" s="1"/>
    </row>
    <row r="2" spans="1:9" ht="15" thickBot="1">
      <c r="A2" s="11"/>
      <c r="B2" s="10"/>
      <c r="C2" s="10"/>
      <c r="D2" s="10"/>
      <c r="E2" s="10"/>
      <c r="F2" s="10"/>
      <c r="G2" s="10"/>
      <c r="H2" s="10"/>
      <c r="I2" s="2"/>
    </row>
    <row r="3" spans="1:9" ht="15" thickTop="1">
      <c r="A3" s="12" t="s">
        <v>43</v>
      </c>
      <c r="B3" s="13"/>
      <c r="C3" s="14"/>
      <c r="D3" s="14"/>
      <c r="E3" s="14"/>
      <c r="F3" s="14"/>
      <c r="G3" s="14"/>
      <c r="H3" s="15"/>
      <c r="I3" s="2"/>
    </row>
    <row r="4" spans="1:9" ht="14.25">
      <c r="A4" s="16" t="s">
        <v>1</v>
      </c>
      <c r="B4" s="17" t="s">
        <v>57</v>
      </c>
      <c r="C4" s="18"/>
      <c r="D4" s="18"/>
      <c r="E4" s="18"/>
      <c r="F4" s="18"/>
      <c r="G4" s="18"/>
      <c r="H4" s="19"/>
      <c r="I4" s="2"/>
    </row>
    <row r="5" spans="1:8" ht="14.25">
      <c r="A5" s="20" t="s">
        <v>2</v>
      </c>
      <c r="B5" s="21"/>
      <c r="C5" s="21" t="s">
        <v>25</v>
      </c>
      <c r="D5" s="21"/>
      <c r="E5" s="21"/>
      <c r="F5" s="21"/>
      <c r="G5" s="21"/>
      <c r="H5" s="22"/>
    </row>
    <row r="6" spans="1:8" ht="14.25">
      <c r="A6" s="20" t="s">
        <v>3</v>
      </c>
      <c r="B6" s="21" t="s">
        <v>37</v>
      </c>
      <c r="C6" s="21"/>
      <c r="D6" s="21"/>
      <c r="E6" s="21"/>
      <c r="F6" s="21"/>
      <c r="G6" s="21"/>
      <c r="H6" s="22"/>
    </row>
    <row r="7" spans="1:8" ht="15" thickBot="1">
      <c r="A7" s="23" t="s">
        <v>4</v>
      </c>
      <c r="B7" s="24" t="s">
        <v>56</v>
      </c>
      <c r="C7" s="24"/>
      <c r="D7" s="24"/>
      <c r="E7" s="24"/>
      <c r="F7" s="24"/>
      <c r="G7" s="24"/>
      <c r="H7" s="25"/>
    </row>
    <row r="8" spans="1:8" ht="15" thickTop="1">
      <c r="A8" s="26"/>
      <c r="B8" s="27"/>
      <c r="C8" s="26"/>
      <c r="D8" s="21"/>
      <c r="E8" s="21"/>
      <c r="F8" s="21"/>
      <c r="G8" s="21"/>
      <c r="H8" s="21"/>
    </row>
    <row r="9" spans="1:8" ht="14.25">
      <c r="A9" s="21" t="s">
        <v>5</v>
      </c>
      <c r="B9" s="27"/>
      <c r="C9" s="26"/>
      <c r="D9" s="26"/>
      <c r="E9" s="26"/>
      <c r="F9" s="26"/>
      <c r="G9" s="26"/>
      <c r="H9" s="26"/>
    </row>
    <row r="10" spans="1:8" ht="15.75" thickBot="1">
      <c r="A10" s="28" t="s">
        <v>6</v>
      </c>
      <c r="B10" s="21"/>
      <c r="C10" s="26"/>
      <c r="D10" s="26"/>
      <c r="E10" s="26"/>
      <c r="F10" s="26"/>
      <c r="G10" s="26"/>
      <c r="H10" s="26"/>
    </row>
    <row r="11" spans="1:8" ht="14.25">
      <c r="A11" s="29" t="s">
        <v>7</v>
      </c>
      <c r="B11" s="30"/>
      <c r="C11" s="31" t="s">
        <v>8</v>
      </c>
      <c r="D11" s="31" t="s">
        <v>9</v>
      </c>
      <c r="E11" s="31" t="s">
        <v>42</v>
      </c>
      <c r="F11" s="31" t="s">
        <v>10</v>
      </c>
      <c r="G11" s="32" t="s">
        <v>11</v>
      </c>
      <c r="H11" s="33" t="s">
        <v>12</v>
      </c>
    </row>
    <row r="12" spans="1:8" ht="14.25">
      <c r="A12" s="34"/>
      <c r="B12" s="35"/>
      <c r="C12" s="36" t="s">
        <v>13</v>
      </c>
      <c r="D12" s="36" t="s">
        <v>14</v>
      </c>
      <c r="E12" s="37"/>
      <c r="F12" s="37"/>
      <c r="G12" s="38"/>
      <c r="H12" s="39"/>
    </row>
    <row r="13" spans="1:8" ht="14.25">
      <c r="A13" s="34"/>
      <c r="B13" s="35"/>
      <c r="C13" s="40"/>
      <c r="D13" s="36"/>
      <c r="E13" s="41"/>
      <c r="F13" s="41"/>
      <c r="G13" s="42"/>
      <c r="H13" s="43">
        <f>G13*1.03</f>
        <v>0</v>
      </c>
    </row>
    <row r="14" spans="1:8" ht="14.25">
      <c r="A14" s="34"/>
      <c r="B14" s="35"/>
      <c r="C14" s="40"/>
      <c r="D14" s="36"/>
      <c r="E14" s="41"/>
      <c r="F14" s="41"/>
      <c r="G14" s="42"/>
      <c r="H14" s="43">
        <f>G14*1.03</f>
        <v>0</v>
      </c>
    </row>
    <row r="15" spans="1:8" ht="14.25">
      <c r="A15" s="34"/>
      <c r="B15" s="35"/>
      <c r="C15" s="40"/>
      <c r="D15" s="44"/>
      <c r="E15" s="45"/>
      <c r="F15" s="45"/>
      <c r="G15" s="46"/>
      <c r="H15" s="47"/>
    </row>
    <row r="16" spans="1:8" ht="15.75" thickBot="1">
      <c r="A16" s="48"/>
      <c r="B16" s="49" t="s">
        <v>15</v>
      </c>
      <c r="C16" s="50"/>
      <c r="D16" s="50"/>
      <c r="E16" s="51">
        <f>E13+E14</f>
        <v>0</v>
      </c>
      <c r="F16" s="51">
        <f>F13+F14</f>
        <v>0</v>
      </c>
      <c r="G16" s="51">
        <f>G13+G14</f>
        <v>0</v>
      </c>
      <c r="H16" s="52">
        <f>H13+H14</f>
        <v>0</v>
      </c>
    </row>
    <row r="17" spans="1:8" ht="15">
      <c r="A17" s="21"/>
      <c r="B17" s="21"/>
      <c r="C17" s="21"/>
      <c r="D17" s="21"/>
      <c r="E17" s="79"/>
      <c r="F17" s="79"/>
      <c r="G17" s="79"/>
      <c r="H17" s="79"/>
    </row>
    <row r="18" spans="1:8" ht="15.75" thickBot="1">
      <c r="A18" s="54" t="s">
        <v>16</v>
      </c>
      <c r="B18" s="21"/>
      <c r="C18" s="21"/>
      <c r="D18" s="26"/>
      <c r="E18" s="26"/>
      <c r="F18" s="26"/>
      <c r="G18" s="26"/>
      <c r="H18" s="26"/>
    </row>
    <row r="19" spans="1:8" ht="14.25">
      <c r="A19" s="29" t="s">
        <v>7</v>
      </c>
      <c r="B19" s="30"/>
      <c r="C19" s="31" t="s">
        <v>8</v>
      </c>
      <c r="D19" s="31" t="s">
        <v>17</v>
      </c>
      <c r="E19" s="31" t="s">
        <v>42</v>
      </c>
      <c r="F19" s="31" t="s">
        <v>10</v>
      </c>
      <c r="G19" s="32" t="s">
        <v>11</v>
      </c>
      <c r="H19" s="33" t="s">
        <v>12</v>
      </c>
    </row>
    <row r="20" spans="1:8" ht="14.25">
      <c r="A20" s="34"/>
      <c r="B20" s="55"/>
      <c r="C20" s="36" t="s">
        <v>13</v>
      </c>
      <c r="D20" s="36"/>
      <c r="E20" s="37"/>
      <c r="F20" s="37"/>
      <c r="G20" s="38"/>
      <c r="H20" s="39"/>
    </row>
    <row r="21" spans="1:8" ht="14.25">
      <c r="A21" s="34" t="s">
        <v>23</v>
      </c>
      <c r="B21" s="55"/>
      <c r="C21" s="40">
        <v>10</v>
      </c>
      <c r="D21" s="36" t="s">
        <v>24</v>
      </c>
      <c r="E21" s="41">
        <f>64005+928172</f>
        <v>992177</v>
      </c>
      <c r="F21" s="41"/>
      <c r="G21" s="42">
        <v>0</v>
      </c>
      <c r="H21" s="43">
        <f>G21*1.03</f>
        <v>0</v>
      </c>
    </row>
    <row r="22" spans="1:8" ht="14.25">
      <c r="A22" s="34"/>
      <c r="B22" s="55"/>
      <c r="C22" s="44"/>
      <c r="D22" s="36"/>
      <c r="E22" s="41"/>
      <c r="F22" s="41"/>
      <c r="G22" s="42"/>
      <c r="H22" s="43"/>
    </row>
    <row r="23" spans="1:8" ht="14.25">
      <c r="A23" s="34"/>
      <c r="B23" s="55"/>
      <c r="C23" s="40"/>
      <c r="D23" s="36"/>
      <c r="E23" s="41"/>
      <c r="F23" s="41"/>
      <c r="G23" s="42"/>
      <c r="H23" s="43"/>
    </row>
    <row r="24" spans="1:9" ht="15.75" thickBot="1">
      <c r="A24" s="48"/>
      <c r="B24" s="49" t="s">
        <v>18</v>
      </c>
      <c r="C24" s="50"/>
      <c r="D24" s="50"/>
      <c r="E24" s="51">
        <f>SUM(E21:E23)</f>
        <v>992177</v>
      </c>
      <c r="F24" s="51">
        <f>SUM(F21:F23)</f>
        <v>0</v>
      </c>
      <c r="G24" s="51">
        <f>SUM(G21:G23)</f>
        <v>0</v>
      </c>
      <c r="H24" s="51">
        <f>SUM(H21:H23)</f>
        <v>0</v>
      </c>
      <c r="I24" s="6"/>
    </row>
    <row r="25" spans="1:8" ht="14.25">
      <c r="A25" s="26"/>
      <c r="B25" s="26"/>
      <c r="C25" s="26"/>
      <c r="D25" s="26"/>
      <c r="E25" s="53"/>
      <c r="F25" s="53"/>
      <c r="G25" s="53"/>
      <c r="H25" s="53"/>
    </row>
    <row r="26" spans="1:8" ht="15.75" thickBot="1">
      <c r="A26" s="56" t="s">
        <v>19</v>
      </c>
      <c r="B26" s="21"/>
      <c r="C26" s="21"/>
      <c r="D26" s="21"/>
      <c r="E26" s="26"/>
      <c r="F26" s="26"/>
      <c r="G26" s="26"/>
      <c r="H26" s="26"/>
    </row>
    <row r="27" spans="1:10" ht="14.25">
      <c r="A27" s="57"/>
      <c r="B27" s="58"/>
      <c r="C27" s="59"/>
      <c r="D27" s="60"/>
      <c r="E27" s="31" t="s">
        <v>42</v>
      </c>
      <c r="F27" s="31" t="s">
        <v>10</v>
      </c>
      <c r="G27" s="32" t="s">
        <v>11</v>
      </c>
      <c r="H27" s="33" t="s">
        <v>12</v>
      </c>
      <c r="I27" s="3"/>
      <c r="J27" s="3"/>
    </row>
    <row r="28" spans="1:10" ht="14.25">
      <c r="A28" s="61" t="s">
        <v>20</v>
      </c>
      <c r="B28" s="62"/>
      <c r="C28" s="63"/>
      <c r="D28" s="64"/>
      <c r="E28" s="37"/>
      <c r="F28" s="37"/>
      <c r="G28" s="38"/>
      <c r="H28" s="39"/>
      <c r="I28" s="3"/>
      <c r="J28" s="3"/>
    </row>
    <row r="29" spans="1:10" ht="16.5">
      <c r="A29" s="61" t="s">
        <v>53</v>
      </c>
      <c r="B29" s="62"/>
      <c r="C29" s="62"/>
      <c r="D29" s="55"/>
      <c r="E29" s="41">
        <f>G53+64005</f>
        <v>992176.7851291758</v>
      </c>
      <c r="F29" s="41"/>
      <c r="G29" s="42"/>
      <c r="H29" s="43"/>
      <c r="I29" s="4"/>
      <c r="J29" s="4"/>
    </row>
    <row r="30" spans="1:10" ht="14.25">
      <c r="A30" s="61" t="s">
        <v>21</v>
      </c>
      <c r="B30" s="62"/>
      <c r="C30" s="62"/>
      <c r="D30" s="55"/>
      <c r="E30" s="41"/>
      <c r="F30" s="41"/>
      <c r="G30" s="42"/>
      <c r="H30" s="43"/>
      <c r="I30" s="4"/>
      <c r="J30" s="4"/>
    </row>
    <row r="31" spans="1:8" ht="14.25">
      <c r="A31" s="61" t="s">
        <v>22</v>
      </c>
      <c r="B31" s="35"/>
      <c r="C31" s="35"/>
      <c r="D31" s="55"/>
      <c r="E31" s="65"/>
      <c r="F31" s="41"/>
      <c r="G31" s="42"/>
      <c r="H31" s="43"/>
    </row>
    <row r="32" spans="1:8" ht="14.25">
      <c r="A32" s="66"/>
      <c r="B32" s="67"/>
      <c r="C32" s="67"/>
      <c r="D32" s="68"/>
      <c r="E32" s="69"/>
      <c r="F32" s="69"/>
      <c r="G32" s="70"/>
      <c r="H32" s="71"/>
    </row>
    <row r="33" spans="1:10" ht="15.75" thickBot="1">
      <c r="A33" s="48" t="s">
        <v>18</v>
      </c>
      <c r="B33" s="49"/>
      <c r="C33" s="49"/>
      <c r="D33" s="72"/>
      <c r="E33" s="51">
        <f>E29+E30+E31</f>
        <v>992176.7851291758</v>
      </c>
      <c r="F33" s="51">
        <f>F29+F30+F31</f>
        <v>0</v>
      </c>
      <c r="G33" s="51">
        <f>G29+G30+G31</f>
        <v>0</v>
      </c>
      <c r="H33" s="52">
        <f>H29+H30+H31</f>
        <v>0</v>
      </c>
      <c r="I33" s="5"/>
      <c r="J33" s="5"/>
    </row>
    <row r="34" spans="1:10" s="27" customFormat="1" ht="14.25">
      <c r="A34" s="26"/>
      <c r="B34" s="26"/>
      <c r="C34" s="26"/>
      <c r="D34" s="26"/>
      <c r="E34" s="53"/>
      <c r="F34" s="53"/>
      <c r="G34" s="53"/>
      <c r="H34" s="53"/>
      <c r="I34" s="75"/>
      <c r="J34" s="75"/>
    </row>
    <row r="35" spans="1:8" s="27" customFormat="1" ht="45">
      <c r="A35" s="73" t="s">
        <v>45</v>
      </c>
      <c r="B35" s="76"/>
      <c r="C35" s="76"/>
      <c r="D35" s="76"/>
      <c r="E35" s="80" t="s">
        <v>38</v>
      </c>
      <c r="F35" s="80" t="s">
        <v>50</v>
      </c>
      <c r="G35" s="80" t="s">
        <v>26</v>
      </c>
      <c r="H35" s="76"/>
    </row>
    <row r="36" spans="1:8" s="27" customFormat="1" ht="19.5" customHeight="1">
      <c r="A36" s="76" t="s">
        <v>44</v>
      </c>
      <c r="B36" s="76"/>
      <c r="C36" s="76"/>
      <c r="D36" s="76"/>
      <c r="E36" s="77">
        <v>10623792</v>
      </c>
      <c r="F36" s="77">
        <f>E36</f>
        <v>10623792</v>
      </c>
      <c r="G36" s="77">
        <f>F36-E36</f>
        <v>0</v>
      </c>
      <c r="H36" s="83">
        <f>G36/E36</f>
        <v>0</v>
      </c>
    </row>
    <row r="37" spans="1:8" s="27" customFormat="1" ht="19.5" customHeight="1">
      <c r="A37" s="76" t="s">
        <v>27</v>
      </c>
      <c r="B37" s="76"/>
      <c r="C37" s="76"/>
      <c r="D37" s="76"/>
      <c r="E37" s="77">
        <v>2114919</v>
      </c>
      <c r="F37" s="77">
        <f>E37</f>
        <v>2114919</v>
      </c>
      <c r="G37" s="77">
        <f aca="true" t="shared" si="0" ref="G37:G51">F37-E37</f>
        <v>0</v>
      </c>
      <c r="H37" s="83">
        <f aca="true" t="shared" si="1" ref="H37:H45">G37/E37</f>
        <v>0</v>
      </c>
    </row>
    <row r="38" spans="1:8" s="27" customFormat="1" ht="19.5" customHeight="1">
      <c r="A38" s="76" t="s">
        <v>28</v>
      </c>
      <c r="B38" s="76"/>
      <c r="C38" s="76"/>
      <c r="D38" s="76"/>
      <c r="E38" s="77">
        <v>2246181</v>
      </c>
      <c r="F38" s="77">
        <v>2969881.981442238</v>
      </c>
      <c r="G38" s="77">
        <f t="shared" si="0"/>
        <v>723700.9814422382</v>
      </c>
      <c r="H38" s="83">
        <f t="shared" si="1"/>
        <v>0.32219174743363876</v>
      </c>
    </row>
    <row r="39" spans="1:8" s="27" customFormat="1" ht="19.5" customHeight="1">
      <c r="A39" s="76" t="s">
        <v>29</v>
      </c>
      <c r="B39" s="76"/>
      <c r="C39" s="76"/>
      <c r="D39" s="76"/>
      <c r="E39" s="77">
        <v>897494</v>
      </c>
      <c r="F39" s="77">
        <f>E39</f>
        <v>897494</v>
      </c>
      <c r="G39" s="77">
        <f t="shared" si="0"/>
        <v>0</v>
      </c>
      <c r="H39" s="83">
        <f t="shared" si="1"/>
        <v>0</v>
      </c>
    </row>
    <row r="40" spans="1:8" s="27" customFormat="1" ht="19.5" customHeight="1">
      <c r="A40" s="76" t="s">
        <v>30</v>
      </c>
      <c r="B40" s="76"/>
      <c r="C40" s="76"/>
      <c r="D40" s="76"/>
      <c r="E40" s="77">
        <v>2632892</v>
      </c>
      <c r="F40" s="77">
        <f>E40</f>
        <v>2632892</v>
      </c>
      <c r="G40" s="77">
        <f t="shared" si="0"/>
        <v>0</v>
      </c>
      <c r="H40" s="83">
        <f t="shared" si="1"/>
        <v>0</v>
      </c>
    </row>
    <row r="41" spans="1:8" s="27" customFormat="1" ht="19.5" customHeight="1">
      <c r="A41" s="76" t="s">
        <v>46</v>
      </c>
      <c r="B41" s="76"/>
      <c r="C41" s="76"/>
      <c r="D41" s="76"/>
      <c r="E41" s="77">
        <v>329522</v>
      </c>
      <c r="F41" s="77">
        <f>E41</f>
        <v>329522</v>
      </c>
      <c r="G41" s="77">
        <f t="shared" si="0"/>
        <v>0</v>
      </c>
      <c r="H41" s="83">
        <f t="shared" si="1"/>
        <v>0</v>
      </c>
    </row>
    <row r="42" spans="1:8" s="27" customFormat="1" ht="19.5" customHeight="1">
      <c r="A42" s="76" t="s">
        <v>31</v>
      </c>
      <c r="B42" s="76"/>
      <c r="C42" s="76"/>
      <c r="D42" s="76"/>
      <c r="E42" s="77">
        <v>1254742</v>
      </c>
      <c r="F42" s="77">
        <v>1459212.8036869376</v>
      </c>
      <c r="G42" s="77">
        <f t="shared" si="0"/>
        <v>204470.80368693755</v>
      </c>
      <c r="H42" s="83">
        <f t="shared" si="1"/>
        <v>0.16295844379716112</v>
      </c>
    </row>
    <row r="43" spans="1:8" s="27" customFormat="1" ht="19.5" customHeight="1">
      <c r="A43" s="76" t="s">
        <v>32</v>
      </c>
      <c r="B43" s="76"/>
      <c r="C43" s="76"/>
      <c r="D43" s="76"/>
      <c r="E43" s="77">
        <v>194857</v>
      </c>
      <c r="F43" s="77">
        <f>E43</f>
        <v>194857</v>
      </c>
      <c r="G43" s="77">
        <f t="shared" si="0"/>
        <v>0</v>
      </c>
      <c r="H43" s="83">
        <f t="shared" si="1"/>
        <v>0</v>
      </c>
    </row>
    <row r="44" spans="1:8" s="27" customFormat="1" ht="19.5" customHeight="1">
      <c r="A44" s="76" t="s">
        <v>48</v>
      </c>
      <c r="B44" s="76"/>
      <c r="C44" s="76"/>
      <c r="D44" s="76"/>
      <c r="E44" s="77">
        <v>5052915</v>
      </c>
      <c r="F44" s="77">
        <f>E44</f>
        <v>5052915</v>
      </c>
      <c r="G44" s="77">
        <f t="shared" si="0"/>
        <v>0</v>
      </c>
      <c r="H44" s="83">
        <f t="shared" si="1"/>
        <v>0</v>
      </c>
    </row>
    <row r="45" spans="1:8" s="27" customFormat="1" ht="19.5" customHeight="1">
      <c r="A45" s="76" t="s">
        <v>40</v>
      </c>
      <c r="B45" s="76"/>
      <c r="C45" s="76"/>
      <c r="D45" s="76"/>
      <c r="E45" s="77">
        <v>45000</v>
      </c>
      <c r="F45" s="77">
        <f>E45</f>
        <v>45000</v>
      </c>
      <c r="G45" s="77">
        <f t="shared" si="0"/>
        <v>0</v>
      </c>
      <c r="H45" s="83">
        <f t="shared" si="1"/>
        <v>0</v>
      </c>
    </row>
    <row r="46" spans="1:8" s="27" customFormat="1" ht="19.5" customHeight="1">
      <c r="A46" s="76" t="s">
        <v>41</v>
      </c>
      <c r="B46" s="76"/>
      <c r="C46" s="76"/>
      <c r="D46" s="76"/>
      <c r="E46" s="77">
        <v>1420338</v>
      </c>
      <c r="F46" s="77">
        <f>E46</f>
        <v>1420338</v>
      </c>
      <c r="G46" s="77">
        <f t="shared" si="0"/>
        <v>0</v>
      </c>
      <c r="H46" s="76"/>
    </row>
    <row r="47" spans="1:8" s="27" customFormat="1" ht="19.5" customHeight="1">
      <c r="A47" s="76" t="s">
        <v>39</v>
      </c>
      <c r="B47" s="76"/>
      <c r="C47" s="76"/>
      <c r="D47" s="76"/>
      <c r="E47" s="77"/>
      <c r="F47" s="77"/>
      <c r="G47" s="77">
        <f t="shared" si="0"/>
        <v>0</v>
      </c>
      <c r="H47" s="76"/>
    </row>
    <row r="48" spans="1:8" s="27" customFormat="1" ht="19.5" customHeight="1">
      <c r="A48" s="76" t="s">
        <v>51</v>
      </c>
      <c r="B48" s="76"/>
      <c r="C48" s="76"/>
      <c r="D48" s="76"/>
      <c r="E48" s="77">
        <v>779036</v>
      </c>
      <c r="F48" s="77">
        <f>E48</f>
        <v>779036</v>
      </c>
      <c r="G48" s="77">
        <f t="shared" si="0"/>
        <v>0</v>
      </c>
      <c r="H48" s="76"/>
    </row>
    <row r="49" spans="1:7" s="73" customFormat="1" ht="19.5" customHeight="1">
      <c r="A49" s="73" t="s">
        <v>33</v>
      </c>
      <c r="E49" s="74">
        <f>SUM(E36:E48)</f>
        <v>27591688</v>
      </c>
      <c r="F49" s="74">
        <f>SUM(F36:F48)</f>
        <v>28519859.78512918</v>
      </c>
      <c r="G49" s="74">
        <f>SUM(G36:G48)</f>
        <v>928171.7851291758</v>
      </c>
    </row>
    <row r="50" spans="1:8" s="27" customFormat="1" ht="19.5" customHeight="1">
      <c r="A50" s="76" t="s">
        <v>34</v>
      </c>
      <c r="B50" s="76"/>
      <c r="C50" s="76"/>
      <c r="D50" s="76"/>
      <c r="E50" s="77">
        <v>416188</v>
      </c>
      <c r="F50" s="77">
        <v>416188</v>
      </c>
      <c r="G50" s="77">
        <f t="shared" si="0"/>
        <v>0</v>
      </c>
      <c r="H50" s="76"/>
    </row>
    <row r="51" spans="1:8" s="27" customFormat="1" ht="19.5" customHeight="1">
      <c r="A51" s="76" t="s">
        <v>35</v>
      </c>
      <c r="B51" s="76"/>
      <c r="C51" s="76"/>
      <c r="D51" s="76"/>
      <c r="E51" s="77">
        <v>15240</v>
      </c>
      <c r="F51" s="77">
        <v>15240</v>
      </c>
      <c r="G51" s="77">
        <f t="shared" si="0"/>
        <v>0</v>
      </c>
      <c r="H51" s="76"/>
    </row>
    <row r="52" spans="1:8" s="27" customFormat="1" ht="19.5" customHeight="1">
      <c r="A52" s="73" t="s">
        <v>36</v>
      </c>
      <c r="B52" s="73"/>
      <c r="C52" s="73"/>
      <c r="D52" s="73"/>
      <c r="E52" s="74">
        <f>SUM(E50:E51)</f>
        <v>431428</v>
      </c>
      <c r="F52" s="74">
        <f>SUM(F50:F51)</f>
        <v>431428</v>
      </c>
      <c r="G52" s="74">
        <f>SUM(G50:G51)</f>
        <v>0</v>
      </c>
      <c r="H52" s="76"/>
    </row>
    <row r="53" spans="1:7" s="73" customFormat="1" ht="19.5" customHeight="1">
      <c r="A53" s="82" t="s">
        <v>18</v>
      </c>
      <c r="B53" s="82"/>
      <c r="C53" s="82"/>
      <c r="D53" s="82"/>
      <c r="E53" s="81">
        <f>SUM(E49,E52)</f>
        <v>28023116</v>
      </c>
      <c r="F53" s="81">
        <f>SUM(F49,F52)</f>
        <v>28951287.78512918</v>
      </c>
      <c r="G53" s="81">
        <f>SUM(G49,G52)</f>
        <v>928171.7851291758</v>
      </c>
    </row>
    <row r="54" spans="1:10" s="27" customFormat="1" ht="22.5" customHeight="1">
      <c r="A54" s="78" t="s">
        <v>52</v>
      </c>
      <c r="C54" s="26"/>
      <c r="D54" s="26"/>
      <c r="E54" s="53"/>
      <c r="F54" s="53"/>
      <c r="G54" s="53"/>
      <c r="H54" s="53"/>
      <c r="I54" s="75"/>
      <c r="J54" s="75"/>
    </row>
    <row r="55" ht="16.5">
      <c r="A55" s="78" t="s">
        <v>47</v>
      </c>
    </row>
    <row r="56" ht="16.5">
      <c r="A56" s="78" t="s">
        <v>49</v>
      </c>
    </row>
    <row r="57" ht="17.25" customHeight="1">
      <c r="A57" s="78" t="s">
        <v>54</v>
      </c>
    </row>
    <row r="58" ht="16.5">
      <c r="A58" s="78" t="s">
        <v>55</v>
      </c>
    </row>
  </sheetData>
  <printOptions/>
  <pageMargins left="0.5" right="0.3" top="0.46" bottom="0.41" header="0.24" footer="0.26"/>
  <pageSetup fitToHeight="2" fitToWidth="1" horizontalDpi="600" verticalDpi="600" orientation="portrait" scale="73" r:id="rId1"/>
  <headerFooter alignWithMargins="0">
    <oddHeader>&amp;C&amp;F</oddHeader>
    <oddFooter>&amp;L&amp;F&amp;CPage &amp;P&amp;R&amp;D &amp;T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walshj</cp:lastModifiedBy>
  <cp:lastPrinted>2006-10-05T20:52:49Z</cp:lastPrinted>
  <dcterms:created xsi:type="dcterms:W3CDTF">1999-06-02T23:29:55Z</dcterms:created>
  <dcterms:modified xsi:type="dcterms:W3CDTF">2006-10-05T20:53:51Z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