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565" windowWidth="6150" windowHeight="6900" tabRatio="857" activeTab="0"/>
  </bookViews>
  <sheets>
    <sheet name="Fund 1060 Financial Plan" sheetId="1" r:id="rId1"/>
  </sheets>
  <definedNames>
    <definedName name="_xlnm.Print_Area" localSheetId="0">'Fund 1060 Financial Plan'!$A$1:$G$37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<sst xmlns="http://schemas.openxmlformats.org/spreadsheetml/2006/main" count="37" uniqueCount="35">
  <si>
    <t>Total Expenditures</t>
  </si>
  <si>
    <t>Total Revenues</t>
  </si>
  <si>
    <t>*</t>
  </si>
  <si>
    <t>Beginning Fund Balance</t>
  </si>
  <si>
    <t xml:space="preserve">Revenues </t>
  </si>
  <si>
    <t xml:space="preserve">Expenditures </t>
  </si>
  <si>
    <t>Other Fund Transactions</t>
  </si>
  <si>
    <t>Total Other Fund Transactions</t>
  </si>
  <si>
    <t>Reserves &amp; Designations</t>
  </si>
  <si>
    <t xml:space="preserve">* </t>
  </si>
  <si>
    <t>Total Reserves &amp; Designations</t>
  </si>
  <si>
    <t>Financial Plan Notes:</t>
  </si>
  <si>
    <r>
      <t xml:space="preserve">2003    Actual </t>
    </r>
    <r>
      <rPr>
        <b/>
        <vertAlign val="superscript"/>
        <sz val="12"/>
        <rFont val="Times New Roman"/>
        <family val="1"/>
      </rPr>
      <t>1</t>
    </r>
  </si>
  <si>
    <t>2004 Adopted</t>
  </si>
  <si>
    <t xml:space="preserve">*  </t>
  </si>
  <si>
    <r>
      <t xml:space="preserve">1   </t>
    </r>
    <r>
      <rPr>
        <sz val="12"/>
        <rFont val="Times New Roman"/>
        <family val="1"/>
      </rPr>
      <t>The 2003 Actuals are from the 2003 CAFR.</t>
    </r>
  </si>
  <si>
    <t xml:space="preserve">Ending Fund Balance </t>
  </si>
  <si>
    <t>Veterans' Relief Fund/1060</t>
  </si>
  <si>
    <t>*  Veterans' Operating Revenue</t>
  </si>
  <si>
    <t>*  Program Expenditures</t>
  </si>
  <si>
    <t>*  Carryover</t>
  </si>
  <si>
    <t>Ending Undesignated Fund Balance</t>
  </si>
  <si>
    <t xml:space="preserve">*   Encumbrance Carryover </t>
  </si>
  <si>
    <r>
      <t xml:space="preserve">2004 Estimated </t>
    </r>
    <r>
      <rPr>
        <b/>
        <vertAlign val="superscript"/>
        <sz val="12"/>
        <rFont val="Times New Roman"/>
        <family val="1"/>
      </rPr>
      <t>2</t>
    </r>
  </si>
  <si>
    <r>
      <t xml:space="preserve">2006 Projected </t>
    </r>
    <r>
      <rPr>
        <b/>
        <vertAlign val="superscript"/>
        <sz val="12"/>
        <rFont val="Times New Roman"/>
        <family val="1"/>
      </rPr>
      <t>3</t>
    </r>
  </si>
  <si>
    <r>
      <t>2007 Projected</t>
    </r>
    <r>
      <rPr>
        <b/>
        <vertAlign val="superscript"/>
        <sz val="12"/>
        <rFont val="Times New Roman"/>
        <family val="1"/>
      </rPr>
      <t xml:space="preserve"> 3</t>
    </r>
  </si>
  <si>
    <r>
      <t xml:space="preserve">Estimated Underexpenditures </t>
    </r>
    <r>
      <rPr>
        <b/>
        <vertAlign val="superscript"/>
        <sz val="12"/>
        <rFont val="Times New Roman"/>
        <family val="1"/>
      </rPr>
      <t>4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</si>
  <si>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</si>
  <si>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r>
      <t>4</t>
    </r>
    <r>
      <rPr>
        <sz val="12"/>
        <rFont val="Times New Roman"/>
        <family val="1"/>
      </rPr>
      <t xml:space="preserve">   There is no Estimated Underexpenditure required for this fund.</t>
    </r>
  </si>
  <si>
    <r>
      <t>5</t>
    </r>
    <r>
      <rPr>
        <sz val="12"/>
        <rFont val="Times New Roman"/>
        <family val="1"/>
      </rPr>
      <t xml:space="preserve">   The Target Fund Balance is set at 2% of Total Expenditures.</t>
    </r>
  </si>
  <si>
    <r>
      <t>2</t>
    </r>
    <r>
      <rPr>
        <sz val="12"/>
        <rFont val="Times New Roman"/>
        <family val="0"/>
      </rPr>
      <t xml:space="preserve">   The 2004 Estimated column is based on revised revenue figures and the encumbrance carryover.</t>
    </r>
  </si>
  <si>
    <r>
      <t>3</t>
    </r>
    <r>
      <rPr>
        <sz val="12"/>
        <rFont val="Times New Roman"/>
        <family val="0"/>
      </rPr>
      <t xml:space="preserve">   The 2006 and 2007 Projected are based on inflationary projections in Revenues and Expenditures.</t>
    </r>
  </si>
  <si>
    <t>2005 Adopted</t>
  </si>
  <si>
    <t>2005 Adopted Financial Plan</t>
  </si>
  <si>
    <t>The 2005 adopted expenditures includes a $300,000 transfer to the Housing Opportunity Fund 3220.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</si>
</sst>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5" fontId="4" fillId="0" borderId="0" xfId="15" applyNumberFormat="1" applyFont="1" applyBorder="1" applyAlignment="1">
      <alignment/>
    </xf>
    <xf numFmtId="37" fontId="5" fillId="0" borderId="1" xfId="19" applyFont="1" applyBorder="1" applyAlignment="1" quotePrefix="1">
      <alignment horizontal="left"/>
      <protection/>
    </xf>
    <xf numFmtId="37" fontId="4" fillId="0" borderId="2" xfId="19" applyFont="1" applyBorder="1" applyAlignment="1">
      <alignment horizontal="left"/>
      <protection/>
    </xf>
    <xf numFmtId="165" fontId="4" fillId="0" borderId="3" xfId="15" applyNumberFormat="1" applyFont="1" applyBorder="1" applyAlignment="1">
      <alignment/>
    </xf>
    <xf numFmtId="37" fontId="4" fillId="0" borderId="0" xfId="19" applyFont="1">
      <alignment/>
      <protection/>
    </xf>
    <xf numFmtId="37" fontId="5" fillId="0" borderId="0" xfId="19" applyFont="1" applyAlignment="1">
      <alignment horizontal="left"/>
      <protection/>
    </xf>
    <xf numFmtId="38" fontId="4" fillId="0" borderId="0" xfId="19" applyNumberFormat="1" applyFont="1" applyBorder="1" applyAlignment="1">
      <alignment horizontal="centerContinuous" wrapText="1"/>
      <protection/>
    </xf>
    <xf numFmtId="37" fontId="5" fillId="0" borderId="4" xfId="19" applyFont="1" applyFill="1" applyBorder="1" applyAlignment="1">
      <alignment horizontal="left" wrapText="1"/>
      <protection/>
    </xf>
    <xf numFmtId="38" fontId="5" fillId="0" borderId="4" xfId="19" applyNumberFormat="1" applyFont="1" applyFill="1" applyBorder="1" applyAlignment="1">
      <alignment horizontal="centerContinuous" wrapText="1"/>
      <protection/>
    </xf>
    <xf numFmtId="38" fontId="4" fillId="0" borderId="1" xfId="15" applyNumberFormat="1" applyFont="1" applyBorder="1" applyAlignment="1">
      <alignment/>
    </xf>
    <xf numFmtId="38" fontId="4" fillId="0" borderId="5" xfId="15" applyNumberFormat="1" applyFont="1" applyBorder="1" applyAlignment="1">
      <alignment/>
    </xf>
    <xf numFmtId="37" fontId="5" fillId="0" borderId="1" xfId="19" applyFont="1" applyBorder="1" applyAlignment="1">
      <alignment horizontal="left"/>
      <protection/>
    </xf>
    <xf numFmtId="38" fontId="4" fillId="0" borderId="1" xfId="15" applyNumberFormat="1" applyFont="1" applyBorder="1" applyAlignment="1">
      <alignment/>
    </xf>
    <xf numFmtId="38" fontId="4" fillId="0" borderId="2" xfId="15" applyNumberFormat="1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8" fontId="4" fillId="0" borderId="1" xfId="0" applyNumberFormat="1" applyFont="1" applyBorder="1" applyAlignment="1">
      <alignment/>
    </xf>
    <xf numFmtId="37" fontId="5" fillId="0" borderId="1" xfId="19" applyFont="1" applyBorder="1" applyAlignment="1">
      <alignment horizontal="left"/>
      <protection/>
    </xf>
    <xf numFmtId="37" fontId="4" fillId="0" borderId="0" xfId="19" applyFont="1" applyBorder="1" applyAlignment="1">
      <alignment horizontal="left"/>
      <protection/>
    </xf>
    <xf numFmtId="37" fontId="5" fillId="0" borderId="7" xfId="19" applyFont="1" applyBorder="1" applyAlignment="1" quotePrefix="1">
      <alignment horizontal="left"/>
      <protection/>
    </xf>
    <xf numFmtId="38" fontId="5" fillId="0" borderId="4" xfId="15" applyNumberFormat="1" applyFont="1" applyBorder="1" applyAlignment="1">
      <alignment horizontal="right"/>
    </xf>
    <xf numFmtId="38" fontId="4" fillId="0" borderId="0" xfId="19" applyNumberFormat="1" applyFont="1">
      <alignment/>
      <protection/>
    </xf>
    <xf numFmtId="37" fontId="5" fillId="0" borderId="0" xfId="19" applyFont="1" applyBorder="1" applyAlignment="1">
      <alignment horizontal="centerContinuous" wrapText="1"/>
      <protection/>
    </xf>
    <xf numFmtId="38" fontId="5" fillId="0" borderId="0" xfId="19" applyNumberFormat="1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5" fontId="4" fillId="0" borderId="0" xfId="15" applyNumberFormat="1" applyFont="1" applyAlignment="1">
      <alignment/>
    </xf>
    <xf numFmtId="37" fontId="5" fillId="0" borderId="2" xfId="19" applyFont="1" applyBorder="1" applyAlignment="1" quotePrefix="1">
      <alignment horizontal="left"/>
      <protection/>
    </xf>
    <xf numFmtId="38" fontId="4" fillId="0" borderId="8" xfId="15" applyNumberFormat="1" applyFont="1" applyBorder="1" applyAlignment="1">
      <alignment/>
    </xf>
    <xf numFmtId="0" fontId="5" fillId="0" borderId="6" xfId="0" applyFont="1" applyBorder="1" applyAlignment="1">
      <alignment/>
    </xf>
    <xf numFmtId="38" fontId="4" fillId="2" borderId="1" xfId="15" applyNumberFormat="1" applyFont="1" applyFill="1" applyBorder="1" applyAlignment="1">
      <alignment/>
    </xf>
    <xf numFmtId="37" fontId="5" fillId="0" borderId="8" xfId="19" applyFont="1" applyBorder="1" applyAlignment="1">
      <alignment horizontal="left"/>
      <protection/>
    </xf>
    <xf numFmtId="38" fontId="4" fillId="0" borderId="2" xfId="15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38" fontId="4" fillId="0" borderId="8" xfId="15" applyNumberFormat="1" applyFont="1" applyFill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8" fontId="4" fillId="0" borderId="0" xfId="15" applyNumberFormat="1" applyFont="1" applyBorder="1" applyAlignment="1">
      <alignment/>
    </xf>
    <xf numFmtId="38" fontId="4" fillId="0" borderId="9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8" fillId="0" borderId="0" xfId="19" applyFont="1" applyBorder="1" applyAlignment="1" quotePrefix="1">
      <alignment horizontal="left"/>
      <protection/>
    </xf>
    <xf numFmtId="38" fontId="4" fillId="0" borderId="0" xfId="19" applyNumberFormat="1" applyFont="1" applyBorder="1">
      <alignment/>
      <protection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Continuous" wrapText="1"/>
    </xf>
    <xf numFmtId="38" fontId="4" fillId="0" borderId="0" xfId="19" applyNumberFormat="1" applyFont="1" applyBorder="1" applyAlignment="1">
      <alignment horizontal="left" vertical="top"/>
      <protection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205" fontId="4" fillId="0" borderId="10" xfId="15" applyNumberFormat="1" applyFont="1" applyBorder="1" applyAlignment="1">
      <alignment/>
    </xf>
    <xf numFmtId="38" fontId="4" fillId="0" borderId="3" xfId="15" applyNumberFormat="1" applyFont="1" applyBorder="1" applyAlignment="1">
      <alignment/>
    </xf>
    <xf numFmtId="37" fontId="8" fillId="0" borderId="0" xfId="19" applyFont="1" applyBorder="1" applyAlignment="1" quotePrefix="1">
      <alignment horizontal="left" vertical="top"/>
      <protection/>
    </xf>
    <xf numFmtId="0" fontId="8" fillId="0" borderId="0" xfId="0" applyFont="1" applyAlignment="1" quotePrefix="1">
      <alignment horizontal="left"/>
    </xf>
    <xf numFmtId="194" fontId="4" fillId="0" borderId="0" xfId="20" applyNumberFormat="1" applyFont="1" applyAlignment="1">
      <alignment/>
    </xf>
    <xf numFmtId="37" fontId="5" fillId="0" borderId="0" xfId="19" applyFont="1" applyBorder="1" applyAlignment="1">
      <alignment horizontal="center" wrapText="1"/>
      <protection/>
    </xf>
    <xf numFmtId="0" fontId="5" fillId="0" borderId="0" xfId="0" applyNumberFormat="1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75" zoomScaleNormal="75" workbookViewId="0" topLeftCell="A1">
      <selection activeCell="G39" sqref="G39"/>
    </sheetView>
  </sheetViews>
  <sheetFormatPr defaultColWidth="9.140625" defaultRowHeight="12.75"/>
  <cols>
    <col min="1" max="1" width="45.421875" style="48" customWidth="1"/>
    <col min="2" max="3" width="12.7109375" style="49" customWidth="1"/>
    <col min="4" max="5" width="12.7109375" style="50" customWidth="1"/>
    <col min="6" max="7" width="12.7109375" style="45" customWidth="1"/>
    <col min="8" max="16384" width="8.8515625" style="25" customWidth="1"/>
  </cols>
  <sheetData>
    <row r="1" spans="1:7" s="24" customFormat="1" ht="15.75">
      <c r="A1" s="22" t="s">
        <v>33</v>
      </c>
      <c r="B1" s="7"/>
      <c r="C1" s="7"/>
      <c r="D1" s="23"/>
      <c r="E1" s="7"/>
      <c r="F1" s="7"/>
      <c r="G1" s="7"/>
    </row>
    <row r="2" spans="1:7" s="24" customFormat="1" ht="15.75">
      <c r="A2" s="56" t="s">
        <v>17</v>
      </c>
      <c r="B2" s="56"/>
      <c r="C2" s="56"/>
      <c r="D2" s="56"/>
      <c r="E2" s="56"/>
      <c r="F2" s="56"/>
      <c r="G2" s="56"/>
    </row>
    <row r="3" spans="1:7" ht="15.75">
      <c r="A3" s="5"/>
      <c r="B3" s="21"/>
      <c r="C3" s="21"/>
      <c r="D3" s="21"/>
      <c r="E3" s="21"/>
      <c r="F3" s="21"/>
      <c r="G3" s="21"/>
    </row>
    <row r="4" spans="1:7" s="26" customFormat="1" ht="34.5">
      <c r="A4" s="8"/>
      <c r="B4" s="9" t="s">
        <v>12</v>
      </c>
      <c r="C4" s="9" t="s">
        <v>13</v>
      </c>
      <c r="D4" s="9" t="s">
        <v>23</v>
      </c>
      <c r="E4" s="9" t="s">
        <v>32</v>
      </c>
      <c r="F4" s="9" t="s">
        <v>24</v>
      </c>
      <c r="G4" s="9" t="s">
        <v>25</v>
      </c>
    </row>
    <row r="5" spans="1:8" ht="15.75">
      <c r="A5" s="2" t="s">
        <v>3</v>
      </c>
      <c r="B5" s="10">
        <v>765445</v>
      </c>
      <c r="C5" s="10">
        <v>738316</v>
      </c>
      <c r="D5" s="10">
        <f>+B20</f>
        <v>1065780</v>
      </c>
      <c r="E5" s="10">
        <f>+D20</f>
        <v>1069942</v>
      </c>
      <c r="F5" s="10">
        <f>+E20</f>
        <v>763349</v>
      </c>
      <c r="G5" s="10">
        <f>+F20</f>
        <v>631118</v>
      </c>
      <c r="H5" s="27"/>
    </row>
    <row r="6" spans="1:8" ht="15.75">
      <c r="A6" s="28" t="s">
        <v>4</v>
      </c>
      <c r="B6" s="11"/>
      <c r="C6" s="11"/>
      <c r="D6" s="11"/>
      <c r="E6" s="11"/>
      <c r="F6" s="11"/>
      <c r="G6" s="11"/>
      <c r="H6" s="27"/>
    </row>
    <row r="7" spans="1:8" ht="15.75">
      <c r="A7" s="3" t="s">
        <v>18</v>
      </c>
      <c r="B7" s="14">
        <v>2059107</v>
      </c>
      <c r="C7" s="14">
        <v>2104831</v>
      </c>
      <c r="D7" s="14">
        <v>2112993</v>
      </c>
      <c r="E7" s="14">
        <v>2176383</v>
      </c>
      <c r="F7" s="14">
        <v>2236234</v>
      </c>
      <c r="G7" s="14">
        <v>2292140</v>
      </c>
      <c r="H7" s="27"/>
    </row>
    <row r="8" spans="1:8" ht="15.75">
      <c r="A8" s="3" t="s">
        <v>14</v>
      </c>
      <c r="B8" s="14"/>
      <c r="C8" s="14"/>
      <c r="D8" s="14"/>
      <c r="E8" s="14"/>
      <c r="F8" s="14"/>
      <c r="G8" s="14"/>
      <c r="H8" s="27"/>
    </row>
    <row r="9" spans="1:8" ht="15.75">
      <c r="A9" s="12" t="s">
        <v>1</v>
      </c>
      <c r="B9" s="13">
        <f aca="true" t="shared" si="0" ref="B9:G9">SUM(B7:B8)</f>
        <v>2059107</v>
      </c>
      <c r="C9" s="13">
        <f t="shared" si="0"/>
        <v>2104831</v>
      </c>
      <c r="D9" s="13">
        <f t="shared" si="0"/>
        <v>2112993</v>
      </c>
      <c r="E9" s="13">
        <f t="shared" si="0"/>
        <v>2176383</v>
      </c>
      <c r="F9" s="13">
        <f t="shared" si="0"/>
        <v>2236234</v>
      </c>
      <c r="G9" s="13">
        <f t="shared" si="0"/>
        <v>2292140</v>
      </c>
      <c r="H9" s="27"/>
    </row>
    <row r="10" spans="1:8" ht="15.75">
      <c r="A10" s="28" t="s">
        <v>5</v>
      </c>
      <c r="B10" s="11"/>
      <c r="C10" s="52"/>
      <c r="D10" s="11"/>
      <c r="E10" s="11"/>
      <c r="F10" s="11"/>
      <c r="G10" s="11"/>
      <c r="H10" s="27"/>
    </row>
    <row r="11" spans="1:8" ht="15.75">
      <c r="A11" s="3" t="s">
        <v>19</v>
      </c>
      <c r="B11" s="14">
        <f>-1758773+1</f>
        <v>-1758772</v>
      </c>
      <c r="C11" s="52">
        <v>-2089737</v>
      </c>
      <c r="D11" s="14">
        <f>-2089737+3634</f>
        <v>-2086103</v>
      </c>
      <c r="E11" s="14">
        <v>-2482976</v>
      </c>
      <c r="F11" s="14">
        <v>-2368465</v>
      </c>
      <c r="G11" s="14">
        <f>F11*1.03</f>
        <v>-2439518.95</v>
      </c>
      <c r="H11" s="27"/>
    </row>
    <row r="12" spans="1:8" ht="15.75">
      <c r="A12" s="3" t="s">
        <v>20</v>
      </c>
      <c r="B12" s="14"/>
      <c r="C12" s="52"/>
      <c r="D12" s="14">
        <v>-22728</v>
      </c>
      <c r="E12" s="14"/>
      <c r="F12" s="14"/>
      <c r="G12" s="14"/>
      <c r="H12" s="27"/>
    </row>
    <row r="13" spans="1:8" ht="15.75">
      <c r="A13" s="3" t="s">
        <v>2</v>
      </c>
      <c r="B13" s="14"/>
      <c r="C13" s="52"/>
      <c r="D13" s="14"/>
      <c r="E13" s="14"/>
      <c r="F13" s="14"/>
      <c r="G13" s="14"/>
      <c r="H13" s="27"/>
    </row>
    <row r="14" spans="1:8" ht="15.75">
      <c r="A14" s="2" t="s">
        <v>0</v>
      </c>
      <c r="B14" s="10">
        <f aca="true" t="shared" si="1" ref="B14:G14">SUM(B11:B13)</f>
        <v>-1758772</v>
      </c>
      <c r="C14" s="10">
        <f t="shared" si="1"/>
        <v>-2089737</v>
      </c>
      <c r="D14" s="10">
        <f t="shared" si="1"/>
        <v>-2108831</v>
      </c>
      <c r="E14" s="10">
        <f t="shared" si="1"/>
        <v>-2482976</v>
      </c>
      <c r="F14" s="10">
        <f t="shared" si="1"/>
        <v>-2368465</v>
      </c>
      <c r="G14" s="10">
        <f t="shared" si="1"/>
        <v>-2439518.95</v>
      </c>
      <c r="H14" s="27"/>
    </row>
    <row r="15" spans="1:8" ht="18.75">
      <c r="A15" s="30" t="s">
        <v>26</v>
      </c>
      <c r="B15" s="31"/>
      <c r="C15" s="31"/>
      <c r="D15" s="31"/>
      <c r="E15" s="31"/>
      <c r="F15" s="31"/>
      <c r="G15" s="31"/>
      <c r="H15" s="27"/>
    </row>
    <row r="16" spans="1:8" ht="15.75">
      <c r="A16" s="32" t="s">
        <v>6</v>
      </c>
      <c r="B16" s="33"/>
      <c r="C16" s="34"/>
      <c r="D16" s="29"/>
      <c r="E16" s="14"/>
      <c r="F16" s="14"/>
      <c r="G16" s="14"/>
      <c r="H16" s="27"/>
    </row>
    <row r="17" spans="1:8" ht="15.75">
      <c r="A17" s="3" t="s">
        <v>2</v>
      </c>
      <c r="B17" s="14"/>
      <c r="C17" s="14"/>
      <c r="D17" s="14"/>
      <c r="E17" s="14"/>
      <c r="F17" s="14"/>
      <c r="G17" s="14"/>
      <c r="H17" s="27"/>
    </row>
    <row r="18" spans="1:8" ht="15.75">
      <c r="A18" s="3" t="s">
        <v>2</v>
      </c>
      <c r="B18" s="35"/>
      <c r="C18" s="36"/>
      <c r="D18" s="37"/>
      <c r="E18" s="33"/>
      <c r="F18" s="33"/>
      <c r="G18" s="33"/>
      <c r="H18" s="27"/>
    </row>
    <row r="19" spans="1:8" ht="15.75">
      <c r="A19" s="15" t="s">
        <v>7</v>
      </c>
      <c r="B19" s="16">
        <f aca="true" t="shared" si="2" ref="B19:G19">SUM(B17:B18)</f>
        <v>0</v>
      </c>
      <c r="C19" s="16">
        <f t="shared" si="2"/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27"/>
    </row>
    <row r="20" spans="1:8" ht="15.75">
      <c r="A20" s="38" t="s">
        <v>16</v>
      </c>
      <c r="B20" s="16">
        <f aca="true" t="shared" si="3" ref="B20:G20">B5+B9+B14+B15+B19</f>
        <v>1065780</v>
      </c>
      <c r="C20" s="16">
        <f t="shared" si="3"/>
        <v>753410</v>
      </c>
      <c r="D20" s="16">
        <f t="shared" si="3"/>
        <v>1069942</v>
      </c>
      <c r="E20" s="16">
        <f t="shared" si="3"/>
        <v>763349</v>
      </c>
      <c r="F20" s="16">
        <f t="shared" si="3"/>
        <v>631118</v>
      </c>
      <c r="G20" s="16">
        <f t="shared" si="3"/>
        <v>483739.0499999998</v>
      </c>
      <c r="H20" s="27"/>
    </row>
    <row r="21" spans="1:8" ht="15.75">
      <c r="A21" s="28" t="s">
        <v>8</v>
      </c>
      <c r="B21" s="14"/>
      <c r="C21" s="29"/>
      <c r="D21" s="11"/>
      <c r="E21" s="14"/>
      <c r="F21" s="14"/>
      <c r="G21" s="14"/>
      <c r="H21" s="27"/>
    </row>
    <row r="22" spans="1:8" ht="15.75">
      <c r="A22" s="3" t="s">
        <v>22</v>
      </c>
      <c r="B22" s="14">
        <v>-22728</v>
      </c>
      <c r="C22" s="1"/>
      <c r="D22" s="33"/>
      <c r="E22" s="33"/>
      <c r="F22" s="33"/>
      <c r="G22" s="33"/>
      <c r="H22" s="27"/>
    </row>
    <row r="23" spans="1:8" ht="15.75">
      <c r="A23" s="3" t="s">
        <v>9</v>
      </c>
      <c r="B23" s="4"/>
      <c r="C23" s="1"/>
      <c r="D23" s="33"/>
      <c r="E23" s="33"/>
      <c r="F23" s="33"/>
      <c r="G23" s="33"/>
      <c r="H23" s="27"/>
    </row>
    <row r="24" spans="1:8" ht="15.75">
      <c r="A24" s="17" t="s">
        <v>10</v>
      </c>
      <c r="B24" s="10">
        <f aca="true" t="shared" si="4" ref="B24:G24">SUM(B22:B23)</f>
        <v>-22728</v>
      </c>
      <c r="C24" s="51">
        <f t="shared" si="4"/>
        <v>0</v>
      </c>
      <c r="D24" s="51">
        <f t="shared" si="4"/>
        <v>0</v>
      </c>
      <c r="E24" s="51">
        <f t="shared" si="4"/>
        <v>0</v>
      </c>
      <c r="F24" s="51">
        <f t="shared" si="4"/>
        <v>0</v>
      </c>
      <c r="G24" s="51">
        <f t="shared" si="4"/>
        <v>0</v>
      </c>
      <c r="H24" s="27"/>
    </row>
    <row r="25" spans="1:8" ht="15.75">
      <c r="A25" s="38" t="s">
        <v>21</v>
      </c>
      <c r="B25" s="16">
        <f aca="true" t="shared" si="5" ref="B25:G25">+B20+B24</f>
        <v>1043052</v>
      </c>
      <c r="C25" s="16">
        <f t="shared" si="5"/>
        <v>753410</v>
      </c>
      <c r="D25" s="16">
        <f t="shared" si="5"/>
        <v>1069942</v>
      </c>
      <c r="E25" s="16">
        <f t="shared" si="5"/>
        <v>763349</v>
      </c>
      <c r="F25" s="16">
        <f t="shared" si="5"/>
        <v>631118</v>
      </c>
      <c r="G25" s="16">
        <f t="shared" si="5"/>
        <v>483739.0499999998</v>
      </c>
      <c r="H25" s="27"/>
    </row>
    <row r="26" spans="1:8" s="24" customFormat="1" ht="15.75">
      <c r="A26" s="18"/>
      <c r="B26" s="39"/>
      <c r="C26" s="39"/>
      <c r="D26" s="40"/>
      <c r="E26" s="39"/>
      <c r="F26" s="39"/>
      <c r="G26" s="39"/>
      <c r="H26" s="1"/>
    </row>
    <row r="27" spans="1:8" s="42" customFormat="1" ht="18.75">
      <c r="A27" s="19" t="s">
        <v>27</v>
      </c>
      <c r="B27" s="20">
        <v>41144</v>
      </c>
      <c r="C27" s="20">
        <v>41795</v>
      </c>
      <c r="D27" s="20">
        <f>D14*-0.02</f>
        <v>42176.62</v>
      </c>
      <c r="E27" s="20">
        <f>E14*-0.02</f>
        <v>49659.520000000004</v>
      </c>
      <c r="F27" s="20">
        <f>F14*-0.02</f>
        <v>47369.3</v>
      </c>
      <c r="G27" s="20">
        <f>G14*-0.02</f>
        <v>48790.37900000001</v>
      </c>
      <c r="H27" s="41"/>
    </row>
    <row r="28" spans="1:7" ht="15.75">
      <c r="A28" s="5"/>
      <c r="B28" s="21"/>
      <c r="C28" s="21"/>
      <c r="D28" s="21"/>
      <c r="E28" s="21"/>
      <c r="F28" s="21"/>
      <c r="G28" s="21"/>
    </row>
    <row r="29" spans="1:7" ht="15.75">
      <c r="A29" s="6" t="s">
        <v>11</v>
      </c>
      <c r="B29" s="21"/>
      <c r="C29" s="55"/>
      <c r="D29" s="21"/>
      <c r="E29" s="21"/>
      <c r="F29" s="21"/>
      <c r="G29" s="21"/>
    </row>
    <row r="30" spans="1:5" ht="18.75">
      <c r="A30" s="43" t="s">
        <v>15</v>
      </c>
      <c r="B30" s="44"/>
      <c r="C30" s="44"/>
      <c r="D30" s="45"/>
      <c r="E30" s="44"/>
    </row>
    <row r="31" spans="1:7" ht="18.75">
      <c r="A31" s="53" t="s">
        <v>30</v>
      </c>
      <c r="B31" s="7"/>
      <c r="C31" s="7"/>
      <c r="D31" s="46"/>
      <c r="E31" s="7"/>
      <c r="F31" s="44"/>
      <c r="G31" s="21"/>
    </row>
    <row r="32" spans="1:7" ht="18.75">
      <c r="A32" s="53" t="s">
        <v>31</v>
      </c>
      <c r="B32" s="7"/>
      <c r="C32" s="7"/>
      <c r="D32" s="46"/>
      <c r="E32" s="7"/>
      <c r="F32" s="44"/>
      <c r="G32" s="21"/>
    </row>
    <row r="33" spans="1:7" ht="18.75">
      <c r="A33" s="54" t="s">
        <v>28</v>
      </c>
      <c r="B33" s="47"/>
      <c r="C33" s="47"/>
      <c r="D33" s="45"/>
      <c r="E33" s="44"/>
      <c r="G33" s="21"/>
    </row>
    <row r="34" ht="18.75">
      <c r="A34" s="54" t="s">
        <v>29</v>
      </c>
    </row>
    <row r="36" ht="15.75">
      <c r="A36" s="57" t="s">
        <v>34</v>
      </c>
    </row>
  </sheetData>
  <mergeCells count="1">
    <mergeCell ref="A2:G2"/>
  </mergeCells>
  <printOptions/>
  <pageMargins left="0.52" right="0.75" top="0.64" bottom="1" header="0.5" footer="0.5"/>
  <pageSetup fitToHeight="2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Instruction Forms</dc:subject>
  <dc:creator>James Walsh</dc:creator>
  <cp:keywords/>
  <dc:description/>
  <cp:lastModifiedBy>faucetteb</cp:lastModifiedBy>
  <cp:lastPrinted>2005-02-17T01:03:26Z</cp:lastPrinted>
  <dcterms:created xsi:type="dcterms:W3CDTF">1999-05-13T19:50:30Z</dcterms:created>
  <dcterms:modified xsi:type="dcterms:W3CDTF">2005-02-17T01:04:12Z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-735740164</vt:i4>
  </property>
  <property fmtid="{D5CDD505-2E9C-101B-9397-08002B2CF9AE}" pid="3" name="_EmailSubject">
    <vt:lpwstr>2005 1st Quarter Capital Omnibus Legislation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PreviousAdHocReviewCycleID">
    <vt:i4>1301443962</vt:i4>
  </property>
</Properties>
</file>