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7340" windowHeight="11895" activeTab="0"/>
  </bookViews>
  <sheets>
    <sheet name="Form C" sheetId="1" r:id="rId1"/>
  </sheets>
  <externalReferences>
    <externalReference r:id="rId4"/>
    <externalReference r:id="rId5"/>
    <externalReference r:id="rId6"/>
    <externalReference r:id="rId7"/>
    <externalReference r:id="rId8"/>
  </externalReferences>
  <definedNames>
    <definedName name="_1">#REF!</definedName>
    <definedName name="0640VacancyAdjustments">#REF!</definedName>
    <definedName name="a" hidden="1">{"cxtransfer",#N/A,FALSE,"ReorgRevisted"}</definedName>
    <definedName name="ActualFundBalance">#REF!</definedName>
    <definedName name="AdoptedFundBalance">#REF!</definedName>
    <definedName name="aer" hidden="1">{"NonWhole",#N/A,FALSE,"ReorgRevisted"}</definedName>
    <definedName name="aere" hidden="1">{"Whole",#N/A,FALSE,"ReorgRevisted"}</definedName>
    <definedName name="aereeee" hidden="1">{"Dis",#N/A,FALSE,"ReorgRevisted"}</definedName>
    <definedName name="AFB">#REF!</definedName>
    <definedName name="ALTERNATIVES">'[1]2003 PSQ Financial Plan'!#REF!</definedName>
    <definedName name="Appro">#REF!</definedName>
    <definedName name="asdrfetrasdffdsadfg" hidden="1">{"cxtransfer",#N/A,FALSE,"ReorgRevisted"}</definedName>
    <definedName name="b" hidden="1">{"cxtransfer",#N/A,FALSE,"ReorgRevisted"}</definedName>
    <definedName name="Carryover">#REF!</definedName>
    <definedName name="cc" hidden="1">{"NonWhole",#N/A,FALSE,"ReorgRevisted"}</definedName>
    <definedName name="cdd" hidden="1">{"NonWhole",#N/A,FALSE,"ReorgRevisted"}</definedName>
    <definedName name="d" hidden="1">{"Dis",#N/A,FALSE,"ReorgRevisted"}</definedName>
    <definedName name="darcia">#REF!</definedName>
    <definedName name="dasffads" hidden="1">{"Dis",#N/A,FALSE,"ReorgRevisted"}</definedName>
    <definedName name="dd" hidden="1">{"NonWhole",#N/A,FALSE,"ReorgRevisted"}</definedName>
    <definedName name="dded" hidden="1">{"Dis",#N/A,FALSE,"ReorgRevisted"}</definedName>
    <definedName name="DEBTDET">'[1]2003 PSQ Financial Plan'!#REF!</definedName>
    <definedName name="dse" hidden="1">{"cxtransfer",#N/A,FALSE,"ReorgRevisted"}</definedName>
    <definedName name="e" hidden="1">{"Whole",#N/A,FALSE,"ReorgRevisted"}</definedName>
    <definedName name="ede" hidden="1">{"NonWhole",#N/A,FALSE,"ReorgRevisted"}</definedName>
    <definedName name="eee" hidden="1">{"cxtransfer",#N/A,FALSE,"ReorgRevisted"}</definedName>
    <definedName name="EstimatedFundBalance">#REF!</definedName>
    <definedName name="EXPORT">'[1]2003 PSQ Financial Plan'!#REF!</definedName>
    <definedName name="fadsafdsfadsfdasafd" hidden="1">{"NonWhole",#N/A,FALSE,"ReorgRevisted"}</definedName>
    <definedName name="fdafdafdasfdafdas" hidden="1">{"Whole",#N/A,FALSE,"ReorgRevisted"}</definedName>
    <definedName name="Financial_Plan">#REF!</definedName>
    <definedName name="FirstQOO">#REF!</definedName>
    <definedName name="FIVE">#REF!</definedName>
    <definedName name="Footnote">#REF!</definedName>
    <definedName name="FOUR">#REF!</definedName>
    <definedName name="FourthQOO">#REF!</definedName>
    <definedName name="HazWaste" hidden="1">{"cxtransfer",#N/A,FALSE,"ReorgRevisted"}</definedName>
    <definedName name="help" hidden="1">{"cxtransfer",#N/A,FALSE,"ReorgRevisted"}</definedName>
    <definedName name="huh" hidden="1">{"NonWhole",#N/A,FALSE,"ReorgRevisted"}</definedName>
    <definedName name="I_I">#REF!</definedName>
    <definedName name="KWH">'[3] monthly-energy '!#REF!</definedName>
    <definedName name="L1_">#REF!</definedName>
    <definedName name="L2_">#REF!</definedName>
    <definedName name="L3_">#REF!</definedName>
    <definedName name="Macro1_PRINT">#REF!</definedName>
    <definedName name="nn" hidden="1">{"Whole",#N/A,FALSE,"ReorgRevisted"}</definedName>
    <definedName name="No_I_I">#REF!</definedName>
    <definedName name="ONE">#REF!</definedName>
    <definedName name="Other">#REF!</definedName>
    <definedName name="PORK">'[1]2003 PSQ Financial Plan'!#REF!</definedName>
    <definedName name="_xlnm.Print_Area" localSheetId="0">'Form C'!$A$1:$G$59</definedName>
    <definedName name="Print_Area_MI">'[1]2003 PSQ Financial Plan'!#REF!</definedName>
    <definedName name="Projected2FundBalance">#REF!</definedName>
    <definedName name="Projected3FundBalance">#REF!</definedName>
    <definedName name="ProjectedFundBalance">#REF!</definedName>
    <definedName name="ProposedExpenditure">#REF!</definedName>
    <definedName name="ProposedRevenue">#REF!</definedName>
    <definedName name="q" hidden="1">{"Dis",#N/A,FALSE,"ReorgRevisted"}</definedName>
    <definedName name="qqq" hidden="1">{"NonWhole",#N/A,FALSE,"ReorgRevisted"}</definedName>
    <definedName name="run_description">'[1]2003 PSQ Financial Plan'!#REF!</definedName>
    <definedName name="SecondQOO">#REF!</definedName>
    <definedName name="Section">'[5]PONS'!#REF!</definedName>
    <definedName name="SIX">'[1]2003 PSQ Financial Plan'!#REF!</definedName>
    <definedName name="SUM">#REF!</definedName>
    <definedName name="SUMMARY">'[1]2003 PSQ Financial Plan'!#REF!</definedName>
    <definedName name="Table">#REF!</definedName>
    <definedName name="ThirdQOO">#REF!</definedName>
    <definedName name="three">#REF!</definedName>
    <definedName name="TRANS">'[1]2003 PSQ Financial Plan'!#REF!</definedName>
    <definedName name="wrn.Council._.Packet." hidden="1">{"First",#N/A,TRUE,"Wk Fin Plan";#N/A,#N/A,TRUE,"Crosswalk";#N/A,#N/A,TRUE,"Fund Balance Reserve";"Project List",#N/A,TRUE,"CIP Carryover List"}</definedName>
    <definedName name="wrn.CX." hidden="1">{"cxtransfer",#N/A,FALSE,"ReorgRevisted"}</definedName>
    <definedName name="wrn.FinPlan." hidden="1">{"Second",#N/A,FALSE,"Wk Fin Plan";"First",#N/A,FALSE,"Wk Fin Plan"}</definedName>
    <definedName name="wrn.newreport" hidden="1">{"Whole",#N/A,FALSE,"ReorgRevisted"}</definedName>
    <definedName name="wrn.NonWholeReport." hidden="1">{"NonWhole",#N/A,FALSE,"ReorgRevisted"}</definedName>
    <definedName name="wrn.Project._.List." hidden="1">{"Project List",#N/A,FALSE,"CIP Carryover List";"Summary",#N/A,FALSE,"CIP Carryover List"}</definedName>
    <definedName name="wrn.RprtDis." hidden="1">{"Dis",#N/A,FALSE,"ReorgRevisted"}</definedName>
    <definedName name="wrn.Summary." hidden="1">{"Summary",#N/A,TRUE,"1991 Actuals";"Summary",#N/A,TRUE,"1992 Actuals";"Summary",#N/A,TRUE,"1993 Actuals";"Summary",#N/A,TRUE,"1994 Adopted";"Summary",#N/A,TRUE,"1994 Revised";"Summary",#N/A,TRUE,"1995 Est";"Summary",#N/A,TRUE,"1996 Est";"Summary",#N/A,TRUE,"1997 Est"}</definedName>
    <definedName name="wrn.WholeReport." hidden="1">{"Whole",#N/A,FALSE,"ReorgRevisted"}</definedName>
    <definedName name="wrn.ZIndirect." hidden="1">{"Indirect91",#N/A,TRUE,"1991 Actuals";"indirect92",#N/A,TRUE,"1992 Actuals";"indirect93",#N/A,TRUE,"1993 Actuals";"indirect94a",#N/A,TRUE,"1994 Adopted";"indirect94r",#N/A,TRUE,"1994 Revised"}</definedName>
    <definedName name="wsn.cx" hidden="1">{"cxtransfer",#N/A,FALSE,"ReorgRevisted"}</definedName>
    <definedName name="x" hidden="1">{"cxtransfer",#N/A,FALSE,"ReorgRevisted"}</definedName>
    <definedName name="z" hidden="1">{"NonWhole",#N/A,FALSE,"ReorgRevisted"}</definedName>
    <definedName name="zero">#REF!</definedName>
  </definedNames>
  <calcPr fullCalcOnLoad="1"/>
</workbook>
</file>

<file path=xl/sharedStrings.xml><?xml version="1.0" encoding="utf-8"?>
<sst xmlns="http://schemas.openxmlformats.org/spreadsheetml/2006/main" count="72" uniqueCount="70">
  <si>
    <t>Non-CX Financial Plan</t>
  </si>
  <si>
    <t>Fund Name: Parks Operating Levy</t>
  </si>
  <si>
    <t>Sub Fund Number: 1451</t>
  </si>
  <si>
    <t>Prepared by:  Helen Subelbia</t>
  </si>
  <si>
    <t>Date Prepared:   04/14/2008</t>
  </si>
  <si>
    <t>Category</t>
  </si>
  <si>
    <t xml:space="preserve">2008 Revised  </t>
  </si>
  <si>
    <t>2008 Estimated</t>
  </si>
  <si>
    <t>Estimated-Adopted Change</t>
  </si>
  <si>
    <t>Explanation of Change</t>
  </si>
  <si>
    <t xml:space="preserve">Beginning Fund Balance </t>
  </si>
  <si>
    <t>Revenues</t>
  </si>
  <si>
    <t>Levy Proceeds forecast revised by OMB.</t>
  </si>
  <si>
    <t>Interest earnings forecast revisee by OMB.</t>
  </si>
  <si>
    <t>*  Benson Hill Annexation</t>
  </si>
  <si>
    <t>Reduction due to Benson Hill Annexation.</t>
  </si>
  <si>
    <t xml:space="preserve">*  Backcountry Trails Grant </t>
  </si>
  <si>
    <t>Total Revenues</t>
  </si>
  <si>
    <t>Expenditures</t>
  </si>
  <si>
    <t>*  Backcountry Trails Grant</t>
  </si>
  <si>
    <t>Encumbrance Carryover.</t>
  </si>
  <si>
    <t>Reappropriation.</t>
  </si>
  <si>
    <t>Total Expenditures</t>
  </si>
  <si>
    <t>Due to Encumbrance Carryover and Reappropriation.</t>
  </si>
  <si>
    <t>Other Fund Transactions</t>
  </si>
  <si>
    <t xml:space="preserve">*  </t>
  </si>
  <si>
    <t>Total Other Fund Transactions</t>
  </si>
  <si>
    <t>Ending Fund Balance</t>
  </si>
  <si>
    <t>Designations and Reserves</t>
  </si>
  <si>
    <t>Total Designations and Reserves</t>
  </si>
  <si>
    <t>Ending Undesignated Fund Balance</t>
  </si>
  <si>
    <t>Based on Total Expenditures.</t>
  </si>
  <si>
    <t>Financial Plan Notes:</t>
  </si>
  <si>
    <r>
      <t xml:space="preserve">2007 Actual </t>
    </r>
    <r>
      <rPr>
        <b/>
        <vertAlign val="superscript"/>
        <sz val="12"/>
        <rFont val="Times New Roman"/>
        <family val="1"/>
      </rPr>
      <t>1</t>
    </r>
  </si>
  <si>
    <r>
      <t>2008 Adopted</t>
    </r>
    <r>
      <rPr>
        <b/>
        <vertAlign val="superscript"/>
        <sz val="12"/>
        <rFont val="Times New Roman"/>
        <family val="1"/>
      </rPr>
      <t>2</t>
    </r>
  </si>
  <si>
    <r>
      <t xml:space="preserve">*  Levy Proceeds/Delinquent Levy Collections </t>
    </r>
    <r>
      <rPr>
        <vertAlign val="superscript"/>
        <sz val="12"/>
        <rFont val="Times New Roman"/>
        <family val="1"/>
      </rPr>
      <t>1,3,4</t>
    </r>
  </si>
  <si>
    <r>
      <t xml:space="preserve">*  Interest </t>
    </r>
    <r>
      <rPr>
        <vertAlign val="superscript"/>
        <sz val="12"/>
        <rFont val="Times New Roman"/>
        <family val="1"/>
      </rPr>
      <t>5</t>
    </r>
  </si>
  <si>
    <r>
      <t xml:space="preserve">*  Investment Pool Losses </t>
    </r>
    <r>
      <rPr>
        <vertAlign val="superscript"/>
        <sz val="12"/>
        <rFont val="Times New Roman"/>
        <family val="1"/>
      </rPr>
      <t>16</t>
    </r>
  </si>
  <si>
    <r>
      <t xml:space="preserve">*  Regional/Rural Business Revenues </t>
    </r>
    <r>
      <rPr>
        <vertAlign val="superscript"/>
        <sz val="12"/>
        <rFont val="Times New Roman"/>
        <family val="1"/>
      </rPr>
      <t>6,7</t>
    </r>
  </si>
  <si>
    <r>
      <t xml:space="preserve">*  UGA Business Revenues </t>
    </r>
    <r>
      <rPr>
        <vertAlign val="superscript"/>
        <sz val="12"/>
        <rFont val="Times New Roman"/>
        <family val="1"/>
      </rPr>
      <t>7</t>
    </r>
  </si>
  <si>
    <r>
      <t xml:space="preserve">*  CX Transfer for UGA </t>
    </r>
    <r>
      <rPr>
        <vertAlign val="superscript"/>
        <sz val="12"/>
        <rFont val="Times New Roman"/>
        <family val="1"/>
      </rPr>
      <t>8</t>
    </r>
  </si>
  <si>
    <r>
      <t xml:space="preserve">*  CX Transfer for Regional/Rural </t>
    </r>
    <r>
      <rPr>
        <vertAlign val="superscript"/>
        <sz val="12"/>
        <rFont val="Times New Roman"/>
        <family val="1"/>
      </rPr>
      <t>9</t>
    </r>
  </si>
  <si>
    <r>
      <t xml:space="preserve">*  CIP </t>
    </r>
    <r>
      <rPr>
        <vertAlign val="superscript"/>
        <sz val="12"/>
        <rFont val="Times New Roman"/>
        <family val="1"/>
      </rPr>
      <t>10</t>
    </r>
  </si>
  <si>
    <r>
      <t xml:space="preserve">*  Regional/Rural Expenditures </t>
    </r>
    <r>
      <rPr>
        <vertAlign val="superscript"/>
        <sz val="12"/>
        <rFont val="Times New Roman"/>
        <family val="1"/>
      </rPr>
      <t>7,11</t>
    </r>
  </si>
  <si>
    <r>
      <t xml:space="preserve">*  Urban Growth Area Expenditures  </t>
    </r>
    <r>
      <rPr>
        <vertAlign val="superscript"/>
        <sz val="12"/>
        <rFont val="Times New Roman"/>
        <family val="1"/>
      </rPr>
      <t>8</t>
    </r>
  </si>
  <si>
    <r>
      <t xml:space="preserve">*  CIP/Land Management Expenditures </t>
    </r>
    <r>
      <rPr>
        <vertAlign val="superscript"/>
        <sz val="12"/>
        <rFont val="Times New Roman"/>
        <family val="1"/>
      </rPr>
      <t>10</t>
    </r>
  </si>
  <si>
    <r>
      <t xml:space="preserve">*  CPG Expenditures </t>
    </r>
    <r>
      <rPr>
        <vertAlign val="superscript"/>
        <sz val="12"/>
        <rFont val="Times New Roman"/>
        <family val="1"/>
      </rPr>
      <t>12</t>
    </r>
  </si>
  <si>
    <r>
      <t xml:space="preserve">*  2007 to 2008 Encumbrance Carryover </t>
    </r>
    <r>
      <rPr>
        <vertAlign val="superscript"/>
        <sz val="12"/>
        <rFont val="Times New Roman"/>
        <family val="1"/>
      </rPr>
      <t>12,13</t>
    </r>
  </si>
  <si>
    <r>
      <t xml:space="preserve">*  2007 to 2008 Reappropriation </t>
    </r>
    <r>
      <rPr>
        <vertAlign val="superscript"/>
        <sz val="12"/>
        <rFont val="Times New Roman"/>
        <family val="1"/>
      </rPr>
      <t>12,13</t>
    </r>
  </si>
  <si>
    <r>
      <t xml:space="preserve">Estimated Underexpenditures </t>
    </r>
    <r>
      <rPr>
        <b/>
        <vertAlign val="superscript"/>
        <sz val="12"/>
        <rFont val="Times New Roman"/>
        <family val="1"/>
      </rPr>
      <t>14</t>
    </r>
  </si>
  <si>
    <r>
      <t xml:space="preserve">*  2006 to 2007 Encumbrance Carryover </t>
    </r>
    <r>
      <rPr>
        <vertAlign val="superscript"/>
        <sz val="12"/>
        <rFont val="Times New Roman"/>
        <family val="1"/>
      </rPr>
      <t>12,13</t>
    </r>
  </si>
  <si>
    <r>
      <t xml:space="preserve">*  2006 to 2007 Reappropriation </t>
    </r>
    <r>
      <rPr>
        <vertAlign val="superscript"/>
        <sz val="12"/>
        <rFont val="Times New Roman"/>
        <family val="1"/>
      </rPr>
      <t>12,13</t>
    </r>
  </si>
  <si>
    <r>
      <t xml:space="preserve">Target Fund Balance </t>
    </r>
    <r>
      <rPr>
        <b/>
        <vertAlign val="superscript"/>
        <sz val="12"/>
        <rFont val="Times New Roman"/>
        <family val="1"/>
      </rPr>
      <t>15</t>
    </r>
  </si>
  <si>
    <r>
      <t>1</t>
    </r>
    <r>
      <rPr>
        <sz val="10"/>
        <rFont val="Times New Roman"/>
        <family val="1"/>
      </rPr>
      <t xml:space="preserve"> Actuals are taken from ARMS 14th Month.</t>
    </r>
  </si>
  <si>
    <r>
      <t>2</t>
    </r>
    <r>
      <rPr>
        <sz val="10"/>
        <rFont val="Times New Roman"/>
        <family val="1"/>
      </rPr>
      <t xml:space="preserve"> Adopted is taken form 2008 Adopted Budget Book.</t>
    </r>
  </si>
  <si>
    <r>
      <t>3</t>
    </r>
    <r>
      <rPr>
        <sz val="10"/>
        <rFont val="Times New Roman"/>
        <family val="1"/>
      </rPr>
      <t xml:space="preserve">  2008 Levy Proceeds and Delinquent Levy Collections revised by OMB March 2008. </t>
    </r>
  </si>
  <si>
    <r>
      <t xml:space="preserve">4  </t>
    </r>
    <r>
      <rPr>
        <sz val="10"/>
        <rFont val="Times New Roman"/>
        <family val="1"/>
      </rPr>
      <t>This financial plan reflects passage of the 2008-2013 Levy, approved by the voters August 21, 2007.</t>
    </r>
  </si>
  <si>
    <r>
      <t>6</t>
    </r>
    <r>
      <rPr>
        <sz val="10"/>
        <rFont val="Times New Roman"/>
        <family val="1"/>
      </rPr>
      <t xml:space="preserve">  Regional/Rural Business Revenues in 2007 include $530,780 of reimbursements for capital-backed expenditures.</t>
    </r>
  </si>
  <si>
    <r>
      <t>7</t>
    </r>
    <r>
      <rPr>
        <sz val="10"/>
        <rFont val="Times New Roman"/>
        <family val="1"/>
      </rPr>
      <t xml:space="preserve">  Regional/Rural and UGA Business revenues assume 5% growth in 2008.  These categories are tracked by the Parks Division.  </t>
    </r>
  </si>
  <si>
    <r>
      <t>8</t>
    </r>
    <r>
      <rPr>
        <sz val="10"/>
        <rFont val="Times New Roman"/>
        <family val="1"/>
      </rPr>
      <t xml:space="preserve">  The CX Transfer for UGA, along with UGA business revenues, is used to cover costs in the Urban Growth Area (UGA).  2008 Adopted reflects CX revenues needed to cover 2008 proposed expenditures attributed to UGA. </t>
    </r>
  </si>
  <si>
    <r>
      <t>9</t>
    </r>
    <r>
      <rPr>
        <sz val="10"/>
        <rFont val="Times New Roman"/>
        <family val="1"/>
      </rPr>
      <t xml:space="preserve">  The CX transfer for Regional/Rural is to cover expenditure growth exceeding that forecast in the 2008,  enabling Parks to achieve Executive commitments and meet Target Fund Balance.</t>
    </r>
  </si>
  <si>
    <r>
      <t>13</t>
    </r>
    <r>
      <rPr>
        <sz val="10"/>
        <rFont val="Times New Roman"/>
        <family val="1"/>
      </rPr>
      <t xml:space="preserve">  2007 to 2008 Reappropriation and Encumbrance Carryovers is pending approval by OMB. </t>
    </r>
  </si>
  <si>
    <r>
      <t>14</t>
    </r>
    <r>
      <rPr>
        <sz val="10"/>
        <rFont val="Times New Roman"/>
        <family val="1"/>
      </rPr>
      <t xml:space="preserve">  Estimated Underexpenditures 2% of Total Expenditures.  Estimated Underexpenditures include 2% Underexpenditure required for CX Transfer.</t>
    </r>
  </si>
  <si>
    <r>
      <t>15</t>
    </r>
    <r>
      <rPr>
        <sz val="10"/>
        <rFont val="Times New Roman"/>
        <family val="1"/>
      </rPr>
      <t xml:space="preserve">  Target Fund Balance is 1/12th of Total Expenditures. </t>
    </r>
  </si>
  <si>
    <r>
      <t>16</t>
    </r>
    <r>
      <rPr>
        <sz val="10"/>
        <rFont val="Times New Roman"/>
        <family val="1"/>
      </rPr>
      <t xml:space="preserve">  Allocation of  Unrealized Loss - Impaired Investments - Account 36134.</t>
    </r>
  </si>
  <si>
    <r>
      <t xml:space="preserve">5 </t>
    </r>
    <r>
      <rPr>
        <sz val="10"/>
        <rFont val="Times New Roman"/>
        <family val="1"/>
      </rPr>
      <t xml:space="preserve"> Interest Earnings based on an interest rate of 5.25% in 2008 Adopted, with a 20 basis point investment service fee deducted.  2008 Interest Earnings revised to 3.481% with a 15 basis point investment service fee deducted, per OMB's January 2008 forecast.</t>
    </r>
  </si>
  <si>
    <r>
      <t>10</t>
    </r>
    <r>
      <rPr>
        <sz val="10"/>
        <rFont val="Times New Roman"/>
        <family val="1"/>
      </rPr>
      <t xml:space="preserve">  CIP Revenues include transfers from Parks CIP Funds 3160, 3490 and 3581 to support Capital &amp; Land Management/Business Planning.  Note that some portion of CIP/Land Management/Business Planning Expenditures is associated with UGA facilities.  This is not backed by CX funds or business revenues and is not included in the UGA Expenditures. </t>
    </r>
  </si>
  <si>
    <r>
      <t>11</t>
    </r>
    <r>
      <rPr>
        <sz val="10"/>
        <rFont val="Times New Roman"/>
        <family val="1"/>
      </rPr>
      <t xml:space="preserve">  Expenditures include increases in 2008 to allow for improvements in maintenance (to pre-2002 levels) and an annual increment (of $150,000, inflated at 5% annually) to provide for maintenance of anticipated additions to the division's inventory of trails and passive natural area parks.</t>
    </r>
  </si>
  <si>
    <r>
      <t>12</t>
    </r>
    <r>
      <rPr>
        <sz val="10"/>
        <rFont val="Times New Roman"/>
        <family val="1"/>
      </rPr>
      <t xml:space="preserve">  Partially funds Community Partnerships and Grants (CPG) program.  Additional funds are in Parks CIP.  $99,492 designated for CPG that was not spent in 2005 ($300K was budgeted, $200,508 was spent) was identified for programming in 2007.  In 2008, $200K support has been shifted to the capital program, leaving $100K supported by Parks Operating.</t>
    </r>
  </si>
  <si>
    <t>1st Qtr 2008 Revised</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</si>
</sst>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
    <numFmt numFmtId="166" formatCode="_(* #,##0_);_(* \(#,##0\);_(* &quot;-&quot;??_);_(@_)"/>
    <numFmt numFmtId="167" formatCode="General_)"/>
    <numFmt numFmtId="168" formatCode="&quot;$&quot;#,##0\ ;\(&quot;$&quot;#,##0\)"/>
    <numFmt numFmtId="169" formatCode="#,##0.0,;\(#,##0.0,\)"/>
    <numFmt numFmtId="170" formatCode="0.000%"/>
    <numFmt numFmtId="171" formatCode="m/d/yy"/>
    <numFmt numFmtId="172" formatCode="m/d/yy;@"/>
    <numFmt numFmtId="173" formatCode="0.0"/>
    <numFmt numFmtId="174" formatCode="0_);\(0\)"/>
    <numFmt numFmtId="175" formatCode="_(* #,##0.0_);_(* \(#,##0.0\);_(* &quot;-&quot;??_);_(@_)"/>
    <numFmt numFmtId="176" formatCode="&quot;$&quot;#,##0"/>
    <numFmt numFmtId="177" formatCode="0_);[Red]\(0\)"/>
    <numFmt numFmtId="178" formatCode="0_)"/>
    <numFmt numFmtId="179" formatCode="&quot;$&quot;#,##0.00;\-&quot;$&quot;#,##0.00"/>
    <numFmt numFmtId="180" formatCode="#,##0;\(#,##0\)"/>
    <numFmt numFmtId="181" formatCode="_(&quot;$&quot;* #,##0_);_(&quot;$&quot;* \(#,##0\);_(&quot;$&quot;* &quot;-&quot;??_);_(@_)"/>
    <numFmt numFmtId="182" formatCode="&quot;$&quot;#,##0;[Red]&quot;$&quot;#,##0"/>
    <numFmt numFmtId="183" formatCode="#,##0;[Red]\(#,##0\)"/>
    <numFmt numFmtId="184" formatCode="000\-00\-0000"/>
    <numFmt numFmtId="185" formatCode="&quot;$&quot;#,##0.000_);[Red]\(&quot;$&quot;#,##0.000\)"/>
    <numFmt numFmtId="186" formatCode="dddd\,\ mmmm\ dd\,\ yyyy"/>
    <numFmt numFmtId="187" formatCode="#,###;[Red]\(#,###\);0"/>
    <numFmt numFmtId="188" formatCode="#,###.00;[Red]\(#,###.00\);0.00"/>
    <numFmt numFmtId="189" formatCode="0.00_);[Red]\(0.00\)"/>
    <numFmt numFmtId="190" formatCode="&quot;Yes&quot;;&quot;Yes&quot;;&quot;No&quot;"/>
    <numFmt numFmtId="191" formatCode="&quot;True&quot;;&quot;True&quot;;&quot;False&quot;"/>
    <numFmt numFmtId="192" formatCode="&quot;On&quot;;&quot;On&quot;;&quot;Off&quot;"/>
    <numFmt numFmtId="193" formatCode="[$€-2]\ #,##0.00_);[Red]\([$€-2]\ #,##0.00\)"/>
    <numFmt numFmtId="194" formatCode="_(* #,##0.000_);_(* \(#,##0.000\);_(* &quot;-&quot;???_);_(@_)"/>
    <numFmt numFmtId="195" formatCode="#,##0.0_);\(#,##0.0\)"/>
    <numFmt numFmtId="196" formatCode="_(* #,##0.0_);_(* \(#,##0.0\);_(* &quot;-&quot;?_);_(@_)"/>
    <numFmt numFmtId="197" formatCode="#,##0;[Red]\(#,##0\);0"/>
    <numFmt numFmtId="198" formatCode="_(* #,##0.000_);_(* \(#,##0.000\);_(* &quot;-&quot;??_);_(@_)"/>
    <numFmt numFmtId="199" formatCode="_(* #,##0.0000_);_(* \(#,##0.0000\);_(* &quot;-&quot;??_);_(@_)"/>
  </numFmts>
  <fonts count="21">
    <font>
      <sz val="10"/>
      <name val="Arial"/>
      <family val="0"/>
    </font>
    <font>
      <sz val="8"/>
      <name val="Arial"/>
      <family val="2"/>
    </font>
    <font>
      <sz val="10"/>
      <name val="MS Sans Serif"/>
      <family val="0"/>
    </font>
    <font>
      <b/>
      <sz val="8"/>
      <name val="Arial"/>
      <family val="2"/>
    </font>
    <font>
      <b/>
      <sz val="8"/>
      <color indexed="10"/>
      <name val="Arial"/>
      <family val="0"/>
    </font>
    <font>
      <sz val="9"/>
      <name val="Arial"/>
      <family val="2"/>
    </font>
    <font>
      <b/>
      <i/>
      <sz val="9"/>
      <name val="Arial"/>
      <family val="0"/>
    </font>
    <font>
      <sz val="10"/>
      <color indexed="8"/>
      <name val="ARIAL"/>
      <family val="0"/>
    </font>
    <font>
      <sz val="12"/>
      <name val="Arial"/>
      <family val="0"/>
    </font>
    <font>
      <u val="single"/>
      <sz val="10"/>
      <color indexed="14"/>
      <name val="MS Sans Serif"/>
      <family val="0"/>
    </font>
    <font>
      <sz val="6"/>
      <name val="Small Fonts"/>
      <family val="0"/>
    </font>
    <font>
      <u val="single"/>
      <sz val="10"/>
      <color indexed="12"/>
      <name val="MS Sans Serif"/>
      <family val="0"/>
    </font>
    <font>
      <sz val="12"/>
      <name val="Times New Roman"/>
      <family val="0"/>
    </font>
    <font>
      <b/>
      <sz val="12"/>
      <name val="Times New Roman"/>
      <family val="1"/>
    </font>
    <font>
      <u val="single"/>
      <sz val="12"/>
      <name val="Times New Roman"/>
      <family val="1"/>
    </font>
    <font>
      <sz val="12"/>
      <name val="MS Sans Serif"/>
      <family val="0"/>
    </font>
    <font>
      <b/>
      <vertAlign val="superscript"/>
      <sz val="12"/>
      <name val="Times New Roman"/>
      <family val="1"/>
    </font>
    <font>
      <b/>
      <sz val="10"/>
      <name val="Times New Roman"/>
      <family val="0"/>
    </font>
    <font>
      <sz val="10"/>
      <name val="Times New Roman"/>
      <family val="0"/>
    </font>
    <font>
      <vertAlign val="superscript"/>
      <sz val="12"/>
      <name val="Times New Roman"/>
      <family val="1"/>
    </font>
    <font>
      <vertAlign val="superscript"/>
      <sz val="10"/>
      <name val="Times New Roman"/>
      <family val="1"/>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20">
    <border>
      <left/>
      <right/>
      <top/>
      <bottom/>
      <diagonal/>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double"/>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50">
    <xf numFmtId="0" fontId="0" fillId="0" borderId="0">
      <alignment/>
      <protection/>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37" fontId="1" fillId="0" borderId="0">
      <alignment/>
      <protection/>
    </xf>
    <xf numFmtId="0" fontId="2" fillId="0" borderId="0">
      <alignment/>
      <protection/>
    </xf>
    <xf numFmtId="167" fontId="3" fillId="0" borderId="0">
      <alignment/>
      <protection/>
    </xf>
    <xf numFmtId="166" fontId="3" fillId="0" borderId="0">
      <alignment/>
      <protection/>
    </xf>
    <xf numFmtId="167" fontId="4" fillId="0" borderId="0">
      <alignment horizontal="center"/>
      <protection/>
    </xf>
    <xf numFmtId="0" fontId="1" fillId="0" borderId="1" applyNumberFormat="0" applyFont="0" applyAlignment="0">
      <protection/>
    </xf>
    <xf numFmtId="0" fontId="5" fillId="0" borderId="0">
      <alignment horizontal="center"/>
      <protection/>
    </xf>
    <xf numFmtId="167" fontId="6" fillId="0" borderId="0">
      <alignment horizontal="center"/>
      <protection/>
    </xf>
    <xf numFmtId="0" fontId="1" fillId="0" borderId="2" applyNumberFormat="0" applyFont="0" applyAlignment="0" applyProtection="0"/>
    <xf numFmtId="43" fontId="0" fillId="0" borderId="0" applyFont="0" applyFill="0" applyBorder="0" applyAlignment="0" applyProtection="0"/>
    <xf numFmtId="41" fontId="0" fillId="0" borderId="0" applyFont="0" applyFill="0" applyBorder="0" applyAlignment="0" applyProtection="0"/>
    <xf numFmtId="3"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8" fillId="0" borderId="0" applyFont="0" applyFill="0" applyBorder="0" applyAlignment="0" applyProtection="0"/>
    <xf numFmtId="0" fontId="8" fillId="0" borderId="0" applyFont="0" applyFill="0" applyBorder="0" applyAlignment="0" applyProtection="0"/>
    <xf numFmtId="2" fontId="8" fillId="0" borderId="0" applyFont="0" applyFill="0" applyBorder="0" applyAlignment="0" applyProtection="0"/>
    <xf numFmtId="0" fontId="9" fillId="0" borderId="0" applyNumberFormat="0" applyFill="0" applyBorder="0" applyAlignment="0" applyProtection="0"/>
    <xf numFmtId="37" fontId="10" fillId="0" borderId="0" applyFill="0" applyBorder="0" applyAlignment="0" applyProtection="0"/>
    <xf numFmtId="0" fontId="3" fillId="0" borderId="1" applyNumberFormat="0" applyFont="0" applyAlignment="0" applyProtection="0"/>
    <xf numFmtId="0" fontId="3"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 fillId="0" borderId="2" applyNumberFormat="0" applyFont="0" applyAlignment="0">
      <protection/>
    </xf>
    <xf numFmtId="0" fontId="1" fillId="0" borderId="0" applyNumberFormat="0" applyFont="0" applyAlignment="0">
      <protection/>
    </xf>
    <xf numFmtId="1" fontId="5" fillId="0" borderId="0">
      <alignment horizontal="center"/>
      <protection/>
    </xf>
    <xf numFmtId="37" fontId="5" fillId="0" borderId="0">
      <alignment/>
      <protection/>
    </xf>
    <xf numFmtId="37" fontId="12" fillId="0" borderId="0">
      <alignment/>
      <protection/>
    </xf>
    <xf numFmtId="9" fontId="0" fillId="0" borderId="0" applyFont="0" applyFill="0" applyBorder="0" applyAlignment="0" applyProtection="0"/>
    <xf numFmtId="0" fontId="2" fillId="0" borderId="0" applyNumberFormat="0" applyFont="0" applyFill="0" applyBorder="0" applyAlignment="0" applyProtection="0"/>
    <xf numFmtId="166" fontId="3" fillId="2" borderId="3">
      <alignment/>
      <protection/>
    </xf>
    <xf numFmtId="166" fontId="3" fillId="2" borderId="4">
      <alignment/>
      <protection/>
    </xf>
    <xf numFmtId="166" fontId="3" fillId="0" borderId="5">
      <alignment/>
      <protection/>
    </xf>
    <xf numFmtId="169" fontId="5" fillId="0" borderId="0">
      <alignment/>
      <protection/>
    </xf>
    <xf numFmtId="0" fontId="8" fillId="0" borderId="6" applyNumberFormat="0" applyFont="0" applyFill="0" applyAlignment="0" applyProtection="0"/>
  </cellStyleXfs>
  <cellXfs count="124">
    <xf numFmtId="0" fontId="0" fillId="0" borderId="0" xfId="0" applyAlignment="1">
      <alignment/>
    </xf>
    <xf numFmtId="0" fontId="0" fillId="0" borderId="0" xfId="0" applyAlignment="1">
      <alignment/>
    </xf>
    <xf numFmtId="37" fontId="13" fillId="0" borderId="0" xfId="42" applyFont="1" applyBorder="1" applyAlignment="1">
      <alignment horizontal="centerContinuous" wrapText="1"/>
      <protection/>
    </xf>
    <xf numFmtId="37" fontId="13" fillId="0" borderId="0" xfId="42" applyFont="1" applyBorder="1" applyAlignment="1">
      <alignment horizontal="centerContinuous" wrapText="1"/>
      <protection/>
    </xf>
    <xf numFmtId="0" fontId="8" fillId="0" borderId="0" xfId="0" applyFont="1" applyBorder="1" applyAlignment="1">
      <alignment horizontal="center"/>
    </xf>
    <xf numFmtId="0" fontId="8" fillId="0" borderId="0" xfId="0" applyFont="1" applyBorder="1" applyAlignment="1">
      <alignment horizontal="centerContinuous"/>
    </xf>
    <xf numFmtId="0" fontId="8" fillId="0" borderId="0" xfId="0" applyFont="1" applyAlignment="1">
      <alignment horizontal="centerContinuous"/>
    </xf>
    <xf numFmtId="0" fontId="8" fillId="0" borderId="0" xfId="0" applyFont="1" applyAlignment="1">
      <alignment/>
    </xf>
    <xf numFmtId="37" fontId="13" fillId="0" borderId="0" xfId="42" applyFont="1" applyBorder="1" applyAlignment="1">
      <alignment horizontal="center" wrapText="1"/>
      <protection/>
    </xf>
    <xf numFmtId="37" fontId="12" fillId="0" borderId="0" xfId="42" applyFont="1" applyBorder="1" applyAlignment="1">
      <alignment horizontal="centerContinuous" wrapText="1"/>
      <protection/>
    </xf>
    <xf numFmtId="0" fontId="8" fillId="0" borderId="0" xfId="0" applyFont="1" applyBorder="1" applyAlignment="1">
      <alignment/>
    </xf>
    <xf numFmtId="0" fontId="12" fillId="3" borderId="0" xfId="0" applyFont="1" applyFill="1" applyBorder="1" applyAlignment="1">
      <alignment horizontal="left"/>
    </xf>
    <xf numFmtId="0" fontId="12" fillId="0" borderId="0" xfId="0" applyFont="1" applyFill="1" applyBorder="1" applyAlignment="1">
      <alignment horizontal="left"/>
    </xf>
    <xf numFmtId="0" fontId="8" fillId="3" borderId="0" xfId="0" applyFont="1" applyFill="1" applyBorder="1" applyAlignment="1">
      <alignment horizontal="centerContinuous"/>
    </xf>
    <xf numFmtId="37" fontId="12" fillId="0" borderId="0" xfId="42" applyFont="1" applyBorder="1" applyAlignment="1">
      <alignment horizontal="left" wrapText="1"/>
      <protection/>
    </xf>
    <xf numFmtId="0" fontId="8" fillId="3" borderId="0" xfId="0" applyFont="1" applyFill="1" applyAlignment="1">
      <alignment/>
    </xf>
    <xf numFmtId="0" fontId="8" fillId="3" borderId="0" xfId="0" applyFont="1" applyFill="1" applyAlignment="1">
      <alignment horizontal="centerContinuous"/>
    </xf>
    <xf numFmtId="0" fontId="8" fillId="3" borderId="0" xfId="0" applyFont="1" applyFill="1" applyAlignment="1">
      <alignment/>
    </xf>
    <xf numFmtId="37" fontId="13" fillId="0" borderId="0" xfId="42" applyFont="1" applyBorder="1" applyAlignment="1">
      <alignment horizontal="left"/>
      <protection/>
    </xf>
    <xf numFmtId="37" fontId="13" fillId="0" borderId="7" xfId="42" applyFont="1" applyBorder="1" applyAlignment="1">
      <alignment horizontal="left" wrapText="1"/>
      <protection/>
    </xf>
    <xf numFmtId="37" fontId="14" fillId="0" borderId="0" xfId="42" applyFont="1" applyBorder="1" applyAlignment="1">
      <alignment horizontal="left" wrapText="1"/>
      <protection/>
    </xf>
    <xf numFmtId="0" fontId="8" fillId="0" borderId="0" xfId="0" applyFont="1" applyBorder="1" applyAlignment="1">
      <alignment horizontal="left"/>
    </xf>
    <xf numFmtId="37" fontId="15" fillId="0" borderId="0" xfId="42" applyFont="1" applyBorder="1" applyAlignment="1">
      <alignment horizontal="centerContinuous" wrapText="1"/>
      <protection/>
    </xf>
    <xf numFmtId="37" fontId="13" fillId="3" borderId="8" xfId="42" applyFont="1" applyFill="1" applyBorder="1" applyAlignment="1" applyProtection="1">
      <alignment horizontal="left" wrapText="1"/>
      <protection/>
    </xf>
    <xf numFmtId="37" fontId="13" fillId="3" borderId="8" xfId="42" applyFont="1" applyFill="1" applyBorder="1" applyAlignment="1">
      <alignment horizontal="center" wrapText="1"/>
      <protection/>
    </xf>
    <xf numFmtId="37" fontId="13" fillId="3" borderId="9" xfId="42" applyFont="1" applyFill="1" applyBorder="1" applyAlignment="1">
      <alignment horizontal="center" wrapText="1"/>
      <protection/>
    </xf>
    <xf numFmtId="37" fontId="13" fillId="3" borderId="10" xfId="42" applyFont="1" applyFill="1" applyBorder="1" applyAlignment="1">
      <alignment horizontal="center" wrapText="1"/>
      <protection/>
    </xf>
    <xf numFmtId="37" fontId="13" fillId="3" borderId="0" xfId="42" applyFont="1" applyFill="1" applyAlignment="1">
      <alignment horizontal="center" wrapText="1"/>
      <protection/>
    </xf>
    <xf numFmtId="0" fontId="12" fillId="3" borderId="0" xfId="0" applyFont="1" applyFill="1" applyAlignment="1">
      <alignment/>
    </xf>
    <xf numFmtId="37" fontId="13" fillId="0" borderId="8" xfId="42" applyFont="1" applyFill="1" applyBorder="1" applyAlignment="1">
      <alignment horizontal="left"/>
      <protection/>
    </xf>
    <xf numFmtId="166" fontId="13" fillId="0" borderId="8" xfId="24" applyNumberFormat="1" applyFont="1" applyFill="1" applyBorder="1" applyAlignment="1">
      <alignment/>
    </xf>
    <xf numFmtId="166" fontId="13" fillId="0" borderId="9" xfId="24" applyNumberFormat="1" applyFont="1" applyFill="1" applyBorder="1" applyAlignment="1">
      <alignment/>
    </xf>
    <xf numFmtId="166" fontId="13" fillId="0" borderId="11" xfId="24" applyNumberFormat="1" applyFont="1" applyFill="1" applyBorder="1" applyAlignment="1">
      <alignment/>
    </xf>
    <xf numFmtId="166" fontId="13" fillId="0" borderId="12" xfId="24" applyNumberFormat="1" applyFont="1" applyBorder="1" applyAlignment="1">
      <alignment/>
    </xf>
    <xf numFmtId="166" fontId="17" fillId="0" borderId="13" xfId="24" applyNumberFormat="1" applyFont="1" applyBorder="1" applyAlignment="1">
      <alignment/>
    </xf>
    <xf numFmtId="166" fontId="13" fillId="0" borderId="0" xfId="24" applyNumberFormat="1" applyFont="1" applyBorder="1" applyAlignment="1">
      <alignment/>
    </xf>
    <xf numFmtId="166" fontId="13" fillId="0" borderId="0" xfId="24" applyNumberFormat="1" applyFont="1" applyAlignment="1">
      <alignment/>
    </xf>
    <xf numFmtId="0" fontId="13" fillId="0" borderId="0" xfId="0" applyFont="1" applyAlignment="1">
      <alignment/>
    </xf>
    <xf numFmtId="37" fontId="13" fillId="0" borderId="14" xfId="42" applyFont="1" applyFill="1" applyBorder="1" applyAlignment="1">
      <alignment horizontal="left"/>
      <protection/>
    </xf>
    <xf numFmtId="166" fontId="12" fillId="0" borderId="15" xfId="24" applyNumberFormat="1" applyFont="1" applyFill="1" applyBorder="1" applyAlignment="1">
      <alignment/>
    </xf>
    <xf numFmtId="166" fontId="12" fillId="0" borderId="0" xfId="24" applyNumberFormat="1" applyFont="1" applyFill="1" applyBorder="1" applyAlignment="1">
      <alignment/>
    </xf>
    <xf numFmtId="166" fontId="12" fillId="0" borderId="15" xfId="24" applyNumberFormat="1" applyFont="1" applyBorder="1" applyAlignment="1">
      <alignment/>
    </xf>
    <xf numFmtId="166" fontId="18" fillId="0" borderId="16" xfId="24" applyNumberFormat="1" applyFont="1" applyBorder="1" applyAlignment="1">
      <alignment/>
    </xf>
    <xf numFmtId="166" fontId="12" fillId="0" borderId="0" xfId="24" applyNumberFormat="1" applyFont="1" applyBorder="1" applyAlignment="1">
      <alignment/>
    </xf>
    <xf numFmtId="166" fontId="12" fillId="0" borderId="0" xfId="24" applyNumberFormat="1" applyFont="1" applyAlignment="1">
      <alignment/>
    </xf>
    <xf numFmtId="0" fontId="12" fillId="0" borderId="0" xfId="0" applyFont="1" applyAlignment="1">
      <alignment/>
    </xf>
    <xf numFmtId="37" fontId="12" fillId="0" borderId="14" xfId="42" applyFont="1" applyFill="1" applyBorder="1" applyAlignment="1">
      <alignment horizontal="left"/>
      <protection/>
    </xf>
    <xf numFmtId="166" fontId="12" fillId="0" borderId="17" xfId="24" applyNumberFormat="1" applyFont="1" applyBorder="1" applyAlignment="1">
      <alignment/>
    </xf>
    <xf numFmtId="37" fontId="12" fillId="0" borderId="14" xfId="0" applyNumberFormat="1" applyFont="1" applyFill="1" applyBorder="1" applyAlignment="1">
      <alignment/>
    </xf>
    <xf numFmtId="37" fontId="12" fillId="0" borderId="17" xfId="0" applyNumberFormat="1" applyFont="1" applyFill="1" applyBorder="1" applyAlignment="1">
      <alignment/>
    </xf>
    <xf numFmtId="166" fontId="12" fillId="0" borderId="17" xfId="24" applyNumberFormat="1" applyFont="1" applyFill="1" applyBorder="1" applyAlignment="1">
      <alignment/>
    </xf>
    <xf numFmtId="166" fontId="18" fillId="0" borderId="18" xfId="24" applyNumberFormat="1" applyFont="1" applyBorder="1" applyAlignment="1">
      <alignment/>
    </xf>
    <xf numFmtId="38" fontId="12" fillId="0" borderId="14" xfId="0" applyNumberFormat="1" applyFont="1" applyFill="1" applyBorder="1" applyAlignment="1">
      <alignment/>
    </xf>
    <xf numFmtId="38" fontId="12" fillId="0" borderId="17" xfId="0" applyNumberFormat="1" applyFont="1" applyFill="1" applyBorder="1" applyAlignment="1">
      <alignment/>
    </xf>
    <xf numFmtId="37" fontId="12" fillId="0" borderId="17" xfId="42" applyFont="1" applyFill="1" applyBorder="1" applyAlignment="1">
      <alignment horizontal="left"/>
      <protection/>
    </xf>
    <xf numFmtId="166" fontId="12" fillId="0" borderId="17" xfId="24" applyNumberFormat="1" applyFont="1" applyFill="1" applyBorder="1" applyAlignment="1" quotePrefix="1">
      <alignment/>
    </xf>
    <xf numFmtId="166" fontId="12" fillId="0" borderId="14" xfId="24" applyNumberFormat="1" applyFont="1" applyBorder="1" applyAlignment="1">
      <alignment/>
    </xf>
    <xf numFmtId="166" fontId="18" fillId="0" borderId="17" xfId="24" applyNumberFormat="1" applyFont="1" applyBorder="1" applyAlignment="1">
      <alignment wrapText="1"/>
    </xf>
    <xf numFmtId="38" fontId="12" fillId="0" borderId="14" xfId="24" applyNumberFormat="1" applyFont="1" applyFill="1" applyBorder="1" applyAlignment="1">
      <alignment/>
    </xf>
    <xf numFmtId="38" fontId="12" fillId="0" borderId="17" xfId="24" applyNumberFormat="1" applyFont="1" applyFill="1" applyBorder="1" applyAlignment="1">
      <alignment/>
    </xf>
    <xf numFmtId="37" fontId="12" fillId="0" borderId="14" xfId="24" applyNumberFormat="1" applyFont="1" applyFill="1" applyBorder="1" applyAlignment="1">
      <alignment/>
    </xf>
    <xf numFmtId="37" fontId="12" fillId="0" borderId="17" xfId="24" applyNumberFormat="1" applyFont="1" applyFill="1" applyBorder="1" applyAlignment="1">
      <alignment/>
    </xf>
    <xf numFmtId="37" fontId="12" fillId="0" borderId="0" xfId="24" applyNumberFormat="1" applyFont="1" applyFill="1" applyBorder="1" applyAlignment="1">
      <alignment/>
    </xf>
    <xf numFmtId="166" fontId="12" fillId="0" borderId="13" xfId="24" applyNumberFormat="1" applyFont="1" applyFill="1" applyBorder="1" applyAlignment="1">
      <alignment/>
    </xf>
    <xf numFmtId="166" fontId="12" fillId="0" borderId="13" xfId="24" applyNumberFormat="1" applyFont="1" applyBorder="1" applyAlignment="1">
      <alignment/>
    </xf>
    <xf numFmtId="166" fontId="17" fillId="0" borderId="8" xfId="24" applyNumberFormat="1" applyFont="1" applyBorder="1" applyAlignment="1">
      <alignment/>
    </xf>
    <xf numFmtId="37" fontId="13" fillId="0" borderId="17" xfId="42" applyFont="1" applyFill="1" applyBorder="1" applyAlignment="1">
      <alignment horizontal="left"/>
      <protection/>
    </xf>
    <xf numFmtId="166" fontId="12" fillId="0" borderId="14" xfId="24" applyNumberFormat="1" applyFont="1" applyFill="1" applyBorder="1" applyAlignment="1">
      <alignment/>
    </xf>
    <xf numFmtId="166" fontId="18" fillId="0" borderId="18" xfId="24" applyNumberFormat="1" applyFont="1" applyBorder="1" applyAlignment="1">
      <alignment wrapText="1"/>
    </xf>
    <xf numFmtId="166" fontId="12" fillId="0" borderId="17" xfId="24" applyNumberFormat="1" applyFont="1" applyFill="1" applyBorder="1" applyAlignment="1">
      <alignment horizontal="center"/>
    </xf>
    <xf numFmtId="37" fontId="13" fillId="0" borderId="13" xfId="42" applyFont="1" applyFill="1" applyBorder="1" applyAlignment="1">
      <alignment horizontal="left"/>
      <protection/>
    </xf>
    <xf numFmtId="166" fontId="13" fillId="0" borderId="12" xfId="24" applyNumberFormat="1" applyFont="1" applyFill="1" applyBorder="1" applyAlignment="1">
      <alignment/>
    </xf>
    <xf numFmtId="166" fontId="13" fillId="0" borderId="13" xfId="24" applyNumberFormat="1" applyFont="1" applyFill="1" applyBorder="1" applyAlignment="1">
      <alignment/>
    </xf>
    <xf numFmtId="166" fontId="13" fillId="0" borderId="13" xfId="24" applyNumberFormat="1" applyFont="1" applyBorder="1" applyAlignment="1">
      <alignment/>
    </xf>
    <xf numFmtId="166" fontId="18" fillId="0" borderId="19" xfId="24" applyNumberFormat="1" applyFont="1" applyBorder="1" applyAlignment="1">
      <alignment/>
    </xf>
    <xf numFmtId="37" fontId="13" fillId="0" borderId="8" xfId="42" applyFont="1" applyFill="1" applyBorder="1" applyAlignment="1">
      <alignment horizontal="left"/>
      <protection/>
    </xf>
    <xf numFmtId="166" fontId="13" fillId="2" borderId="8" xfId="24" applyNumberFormat="1" applyFont="1" applyFill="1" applyBorder="1" applyAlignment="1" quotePrefix="1">
      <alignment/>
    </xf>
    <xf numFmtId="166" fontId="13" fillId="0" borderId="9" xfId="24" applyNumberFormat="1" applyFont="1" applyFill="1" applyBorder="1" applyAlignment="1">
      <alignment/>
    </xf>
    <xf numFmtId="166" fontId="13" fillId="2" borderId="9" xfId="24" applyNumberFormat="1" applyFont="1" applyFill="1" applyBorder="1" applyAlignment="1">
      <alignment/>
    </xf>
    <xf numFmtId="166" fontId="13" fillId="0" borderId="10" xfId="24" applyNumberFormat="1" applyFont="1" applyBorder="1" applyAlignment="1">
      <alignment/>
    </xf>
    <xf numFmtId="166" fontId="18" fillId="0" borderId="8" xfId="24" applyNumberFormat="1" applyFont="1" applyBorder="1" applyAlignment="1">
      <alignment/>
    </xf>
    <xf numFmtId="166" fontId="13" fillId="0" borderId="0" xfId="24" applyNumberFormat="1" applyFont="1" applyBorder="1" applyAlignment="1">
      <alignment/>
    </xf>
    <xf numFmtId="166" fontId="13" fillId="0" borderId="0" xfId="24" applyNumberFormat="1" applyFont="1" applyAlignment="1">
      <alignment/>
    </xf>
    <xf numFmtId="0" fontId="13" fillId="0" borderId="0" xfId="0" applyFont="1" applyAlignment="1">
      <alignment/>
    </xf>
    <xf numFmtId="37" fontId="13" fillId="0" borderId="17" xfId="42" applyFont="1" applyFill="1" applyBorder="1" applyAlignment="1">
      <alignment horizontal="left"/>
      <protection/>
    </xf>
    <xf numFmtId="166" fontId="18" fillId="0" borderId="15" xfId="24" applyNumberFormat="1" applyFont="1" applyBorder="1" applyAlignment="1">
      <alignment/>
    </xf>
    <xf numFmtId="166" fontId="18" fillId="0" borderId="13" xfId="24" applyNumberFormat="1" applyFont="1" applyBorder="1" applyAlignment="1">
      <alignment/>
    </xf>
    <xf numFmtId="166" fontId="13" fillId="0" borderId="8" xfId="24" applyNumberFormat="1" applyFont="1" applyFill="1" applyBorder="1" applyAlignment="1" quotePrefix="1">
      <alignment/>
    </xf>
    <xf numFmtId="166" fontId="17" fillId="0" borderId="8" xfId="24" applyNumberFormat="1" applyFont="1" applyBorder="1" applyAlignment="1">
      <alignment/>
    </xf>
    <xf numFmtId="0" fontId="13" fillId="0" borderId="0" xfId="0" applyFont="1" applyBorder="1" applyAlignment="1">
      <alignment/>
    </xf>
    <xf numFmtId="0" fontId="13" fillId="0" borderId="7" xfId="0" applyFont="1" applyBorder="1" applyAlignment="1">
      <alignment/>
    </xf>
    <xf numFmtId="166" fontId="12" fillId="0" borderId="15" xfId="24" applyNumberFormat="1" applyFont="1" applyFill="1" applyBorder="1" applyAlignment="1">
      <alignment/>
    </xf>
    <xf numFmtId="166" fontId="18" fillId="0" borderId="18" xfId="24" applyNumberFormat="1" applyFont="1" applyFill="1" applyBorder="1" applyAlignment="1">
      <alignment/>
    </xf>
    <xf numFmtId="166" fontId="12" fillId="0" borderId="0" xfId="24" applyNumberFormat="1" applyFont="1" applyFill="1" applyBorder="1" applyAlignment="1">
      <alignment/>
    </xf>
    <xf numFmtId="166" fontId="12" fillId="0" borderId="17" xfId="24" applyNumberFormat="1" applyFont="1" applyFill="1" applyBorder="1" applyAlignment="1">
      <alignment/>
    </xf>
    <xf numFmtId="166" fontId="13" fillId="0" borderId="14" xfId="24" applyNumberFormat="1" applyFont="1" applyFill="1" applyBorder="1" applyAlignment="1">
      <alignment/>
    </xf>
    <xf numFmtId="166" fontId="13" fillId="0" borderId="0" xfId="24" applyNumberFormat="1" applyFont="1" applyFill="1" applyBorder="1" applyAlignment="1">
      <alignment/>
    </xf>
    <xf numFmtId="166" fontId="17" fillId="0" borderId="18" xfId="24" applyNumberFormat="1" applyFont="1" applyFill="1" applyBorder="1" applyAlignment="1">
      <alignment/>
    </xf>
    <xf numFmtId="166" fontId="13" fillId="0" borderId="0" xfId="24" applyNumberFormat="1" applyFont="1" applyFill="1" applyBorder="1" applyAlignment="1">
      <alignment/>
    </xf>
    <xf numFmtId="166" fontId="13" fillId="0" borderId="8" xfId="24" applyNumberFormat="1" applyFont="1" applyBorder="1" applyAlignment="1">
      <alignment/>
    </xf>
    <xf numFmtId="166" fontId="18" fillId="0" borderId="8" xfId="24" applyNumberFormat="1" applyFont="1" applyBorder="1" applyAlignment="1">
      <alignment/>
    </xf>
    <xf numFmtId="2" fontId="13" fillId="0" borderId="0" xfId="24" applyNumberFormat="1" applyFont="1" applyBorder="1" applyAlignment="1">
      <alignment/>
    </xf>
    <xf numFmtId="37" fontId="13" fillId="0" borderId="8" xfId="42" applyFont="1" applyFill="1" applyBorder="1" applyAlignment="1" quotePrefix="1">
      <alignment horizontal="left"/>
      <protection/>
    </xf>
    <xf numFmtId="166" fontId="18" fillId="0" borderId="13" xfId="24" applyNumberFormat="1" applyFont="1" applyBorder="1" applyAlignment="1">
      <alignment horizontal="left"/>
    </xf>
    <xf numFmtId="166" fontId="13" fillId="0" borderId="0" xfId="24" applyNumberFormat="1" applyFont="1" applyAlignment="1">
      <alignment horizontal="right"/>
    </xf>
    <xf numFmtId="37" fontId="17" fillId="0" borderId="0" xfId="42" applyFont="1" applyAlignment="1">
      <alignment horizontal="left"/>
      <protection/>
    </xf>
    <xf numFmtId="37" fontId="18" fillId="0" borderId="0" xfId="42" applyFont="1" applyBorder="1">
      <alignment/>
      <protection/>
    </xf>
    <xf numFmtId="37" fontId="17" fillId="0" borderId="0" xfId="42" applyFont="1" applyBorder="1">
      <alignment/>
      <protection/>
    </xf>
    <xf numFmtId="166" fontId="18" fillId="0" borderId="0" xfId="0" applyNumberFormat="1" applyFont="1" applyAlignment="1">
      <alignment/>
    </xf>
    <xf numFmtId="0" fontId="18" fillId="0" borderId="0" xfId="0" applyFont="1" applyAlignment="1">
      <alignment/>
    </xf>
    <xf numFmtId="0" fontId="20" fillId="0" borderId="0" xfId="0" applyFont="1" applyAlignment="1">
      <alignment/>
    </xf>
    <xf numFmtId="0" fontId="18" fillId="0" borderId="0" xfId="0" applyFont="1" applyBorder="1" applyAlignment="1">
      <alignment/>
    </xf>
    <xf numFmtId="37" fontId="17" fillId="0" borderId="0" xfId="42" applyFont="1" applyBorder="1" applyAlignment="1" quotePrefix="1">
      <alignment horizontal="left"/>
      <protection/>
    </xf>
    <xf numFmtId="37" fontId="20" fillId="0" borderId="0" xfId="42" applyFont="1" applyBorder="1" applyAlignment="1">
      <alignment horizontal="left"/>
      <protection/>
    </xf>
    <xf numFmtId="0" fontId="17" fillId="0" borderId="0" xfId="0" applyFont="1" applyBorder="1" applyAlignment="1" quotePrefix="1">
      <alignment horizontal="left"/>
    </xf>
    <xf numFmtId="0" fontId="0" fillId="0" borderId="0" xfId="0" applyBorder="1" applyAlignment="1">
      <alignment/>
    </xf>
    <xf numFmtId="166" fontId="18" fillId="0" borderId="0" xfId="24" applyNumberFormat="1" applyFont="1" applyBorder="1" applyAlignment="1">
      <alignment wrapText="1"/>
    </xf>
    <xf numFmtId="0" fontId="0" fillId="0" borderId="0" xfId="0" applyBorder="1" applyAlignment="1">
      <alignment horizontal="center"/>
    </xf>
    <xf numFmtId="0" fontId="0" fillId="0" borderId="0" xfId="0" applyBorder="1" applyAlignment="1">
      <alignment horizontal="left"/>
    </xf>
    <xf numFmtId="0" fontId="0" fillId="0" borderId="0" xfId="0" applyFont="1" applyBorder="1" applyAlignment="1">
      <alignment/>
    </xf>
    <xf numFmtId="0" fontId="0" fillId="0" borderId="0" xfId="0" applyAlignment="1">
      <alignment horizontal="right"/>
    </xf>
    <xf numFmtId="37" fontId="13" fillId="0" borderId="0" xfId="42" applyFont="1" applyBorder="1" applyAlignment="1">
      <alignment horizontal="center" wrapText="1"/>
      <protection/>
    </xf>
    <xf numFmtId="0" fontId="20" fillId="0" borderId="0" xfId="0" applyFont="1" applyFill="1" applyAlignment="1">
      <alignment horizontal="left" wrapText="1"/>
    </xf>
    <xf numFmtId="0" fontId="18" fillId="0" borderId="0" xfId="0" applyFont="1" applyFill="1" applyAlignment="1">
      <alignment horizontal="left" wrapText="1"/>
    </xf>
  </cellXfs>
  <cellStyles count="5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1)" xfId="15"/>
    <cellStyle name="2)" xfId="16"/>
    <cellStyle name="8pt bold" xfId="17"/>
    <cellStyle name="8pt bold comma" xfId="18"/>
    <cellStyle name="8pt bold red" xfId="19"/>
    <cellStyle name="annual right" xfId="20"/>
    <cellStyle name="arial 9" xfId="21"/>
    <cellStyle name="BLACK ITAL" xfId="22"/>
    <cellStyle name="border" xfId="23"/>
    <cellStyle name="Comma" xfId="24"/>
    <cellStyle name="Comma [0]" xfId="25"/>
    <cellStyle name="Comma0" xfId="26"/>
    <cellStyle name="Currency" xfId="27"/>
    <cellStyle name="Currency [0]" xfId="28"/>
    <cellStyle name="Currency0" xfId="29"/>
    <cellStyle name="Date" xfId="30"/>
    <cellStyle name="Fixed" xfId="31"/>
    <cellStyle name="Followed Hyperlink" xfId="32"/>
    <cellStyle name="Footnote" xfId="33"/>
    <cellStyle name="grant right" xfId="34"/>
    <cellStyle name="Heading 1" xfId="35"/>
    <cellStyle name="Heading 2" xfId="36"/>
    <cellStyle name="Hyperlink" xfId="37"/>
    <cellStyle name="lifetime left" xfId="38"/>
    <cellStyle name="No Borders" xfId="39"/>
    <cellStyle name="NORM ARIEL 9 #" xfId="40"/>
    <cellStyle name="Norm-9 Ariel" xfId="41"/>
    <cellStyle name="Normal_AIRPLAN.XLS" xfId="42"/>
    <cellStyle name="Percent" xfId="43"/>
    <cellStyle name="PSChar" xfId="44"/>
    <cellStyle name="Subno" xfId="45"/>
    <cellStyle name="SUBTOTAL" xfId="46"/>
    <cellStyle name="SUBTOTAL APP" xfId="47"/>
    <cellStyle name="THOUSANDS FORMAT" xfId="48"/>
    <cellStyle name="Total"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03\2003%20PSQ\WTD\WTD%202003%20ISQ-PSQ%20Essbase%20Repo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windows\TEMP\Rate%202001%20Financial%20Pla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TEMP\Rates\2003-Rate\Rates\2003-Rate\Energy%20Update%2020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youngrl\Local%20Settings\Temporary%20Internet%20Files\OLKE\WTD%20PSQ%202005%20Direct%20Edit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thurmand\Local%20Settings\Temporary%20Internet%20Files\OLK13\Salary%20Proj\BudgetUserFor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11-02 Original"/>
      <sheetName val="Original PONS File"/>
      <sheetName val="Essbase 4-23"/>
      <sheetName val="PONS File 4-23"/>
      <sheetName val="Change Item Summary 4-23"/>
      <sheetName val="Change Item Detail 4-23 (2)"/>
      <sheetName val="Essbase 4-25"/>
      <sheetName val="Change Item Summary 4-25"/>
      <sheetName val="Essbase 4-28"/>
      <sheetName val="Change Item Summary 4-28"/>
      <sheetName val="Change Item Detail 4-28"/>
      <sheetName val="Essbase 4-30"/>
      <sheetName val="Change Item Summary 4-30"/>
      <sheetName val="Change Item Detail 4-30"/>
      <sheetName val="Essbase 5-1"/>
      <sheetName val="Change Item Summary 5-1"/>
      <sheetName val="Change Item Detail 5-1"/>
      <sheetName val="2003 PSQ Financial Plan"/>
      <sheetName val="PONS File 5-2"/>
      <sheetName val="Essbase 5-2"/>
      <sheetName val="Change Item Summary 5-2"/>
      <sheetName val="Change Item Detail 5-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1 Budget Submittal FP"/>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 05 Budget Energy"/>
      <sheetName val="SouthEnergy"/>
      <sheetName val="2001- 2005 Energy Current"/>
      <sheetName val="Usage"/>
      <sheetName val="Dollars"/>
      <sheetName val=" monthly-energy "/>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nge Item"/>
      <sheetName val="OA01 Technical Adjustments"/>
      <sheetName val="OA02 Manual Central Rates"/>
      <sheetName val="OA03 O&amp;M Base Services"/>
      <sheetName val="P&amp;C Technical Adjustments OA03"/>
      <sheetName val="OA04 East Plant Costs"/>
      <sheetName val="Increments OA04"/>
      <sheetName val="OA05 West Plant Costs"/>
      <sheetName val="West 05 Adj"/>
      <sheetName val="OA06 TT WLRD Adjustment"/>
      <sheetName val="OA07 Asset Management"/>
      <sheetName val="OA08 East-West Section"/>
      <sheetName val="OA09 P&amp;C"/>
      <sheetName val="OA11 Productivity"/>
      <sheetName val="OA12 Rate Balancing Contra"/>
      <sheetName val="OA13 Reimbursement Contra"/>
      <sheetName val="OT01 Balancing Contra"/>
      <sheetName val="OT02 Remove Class Comp Retro"/>
      <sheetName val="SB02 Brightwater Staffing"/>
      <sheetName val="SB03 Temptrak Reconcilliation"/>
      <sheetName val="SB04 Temptrak Reconcilliation"/>
      <sheetName val="SW01 Salary &amp; Wage Reserve"/>
      <sheetName val="S&amp;WR Essbase SW01"/>
      <sheetName val="SW02 Coll Bargaining Agreement"/>
      <sheetName val="SW03 Loan Out Labor"/>
      <sheetName val="Loan Our Labor Increments SW03"/>
      <sheetName val="SW04 Move COLA to 51396M"/>
      <sheetName val="SW05 2% Vacancy Adjustment"/>
      <sheetName val="Vacancy Essbase Increments SW05"/>
      <sheetName val="Revenues RA01"/>
      <sheetName val="3A - Rev Summary"/>
      <sheetName val="SewerCust 46300"/>
      <sheetName val="Interest 36111"/>
      <sheetName val="CapCharge 46330"/>
      <sheetName val="Septage 46310"/>
      <sheetName val="Env Lab 46317"/>
      <sheetName val="Methane 46320"/>
      <sheetName val="IW Revs 46321+"/>
      <sheetName val="Misc 46333"/>
      <sheetName val="04 Ado to 05 Rate &amp; PSQ"/>
      <sheetName val="2004 to 2005 Crosswalk"/>
      <sheetName val="2004 to 2005 Central Rates"/>
      <sheetName val="CR27 Industrial Insurance"/>
      <sheetName val="OA04 Removes Radio Placeholders"/>
      <sheetName val="WLRD Transfer Crosswalk"/>
      <sheetName val="RA01 Revenue Adjustments"/>
      <sheetName val="Revenue Calculations"/>
      <sheetName val="SW03 Loan Out Labor Comparison"/>
      <sheetName val="Loan-out calculations SW03"/>
      <sheetName val="Loan-out calculations SW03 (2)"/>
      <sheetName val="SW04 Calculation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PositionWksht"/>
      <sheetName val="PONS"/>
      <sheetName val="COA"/>
      <sheetName val="VARIABLES"/>
      <sheetName val="WAG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X140"/>
  <sheetViews>
    <sheetView tabSelected="1" zoomScale="90" zoomScaleNormal="90" zoomScaleSheetLayoutView="100" workbookViewId="0" topLeftCell="A1">
      <selection activeCell="D18" sqref="D18"/>
    </sheetView>
  </sheetViews>
  <sheetFormatPr defaultColWidth="9.140625" defaultRowHeight="12.75"/>
  <cols>
    <col min="1" max="1" width="48.28125" style="120" bestFit="1" customWidth="1"/>
    <col min="2" max="2" width="14.7109375" style="117" customWidth="1"/>
    <col min="3" max="3" width="15.421875" style="118" customWidth="1"/>
    <col min="4" max="4" width="16.28125" style="117" customWidth="1"/>
    <col min="5" max="5" width="19.7109375" style="117" customWidth="1"/>
    <col min="6" max="6" width="20.7109375" style="117" customWidth="1"/>
    <col min="7" max="7" width="49.28125" style="115" customWidth="1"/>
    <col min="8" max="8" width="17.140625" style="115" customWidth="1"/>
  </cols>
  <sheetData>
    <row r="1" spans="1:20" s="7" customFormat="1" ht="15.75">
      <c r="A1" s="2"/>
      <c r="B1" s="3"/>
      <c r="C1" s="3"/>
      <c r="D1" s="3"/>
      <c r="E1" s="3"/>
      <c r="F1" s="3"/>
      <c r="G1" s="3"/>
      <c r="H1" s="4"/>
      <c r="I1" s="5"/>
      <c r="J1" s="5"/>
      <c r="K1" s="5"/>
      <c r="L1" s="5"/>
      <c r="M1" s="6"/>
      <c r="N1" s="6"/>
      <c r="O1" s="6"/>
      <c r="P1" s="6"/>
      <c r="Q1" s="6"/>
      <c r="R1" s="6"/>
      <c r="S1" s="6"/>
      <c r="T1" s="6"/>
    </row>
    <row r="2" spans="1:8" s="10" customFormat="1" ht="19.5" customHeight="1">
      <c r="A2" s="121" t="s">
        <v>0</v>
      </c>
      <c r="B2" s="121"/>
      <c r="C2" s="121"/>
      <c r="D2" s="121"/>
      <c r="E2" s="121"/>
      <c r="F2" s="121"/>
      <c r="G2" s="121"/>
      <c r="H2" s="9"/>
    </row>
    <row r="3" spans="1:8" s="10" customFormat="1" ht="19.5" customHeight="1">
      <c r="A3" s="11" t="s">
        <v>1</v>
      </c>
      <c r="B3" s="8"/>
      <c r="C3" s="8"/>
      <c r="D3" s="8"/>
      <c r="E3" s="8"/>
      <c r="F3" s="8"/>
      <c r="G3" s="8"/>
      <c r="H3" s="9"/>
    </row>
    <row r="4" spans="1:20" s="17" customFormat="1" ht="15.75">
      <c r="A4" s="12" t="s">
        <v>2</v>
      </c>
      <c r="B4" s="13"/>
      <c r="C4" s="13"/>
      <c r="D4" s="13"/>
      <c r="E4" s="13"/>
      <c r="F4" s="13"/>
      <c r="G4" s="14" t="s">
        <v>69</v>
      </c>
      <c r="H4" s="13"/>
      <c r="I4" s="15"/>
      <c r="J4" s="15"/>
      <c r="K4" s="15"/>
      <c r="L4" s="16"/>
      <c r="M4" s="16"/>
      <c r="N4" s="16"/>
      <c r="O4" s="16"/>
      <c r="P4" s="16"/>
      <c r="Q4" s="16"/>
      <c r="R4" s="16"/>
      <c r="S4" s="16"/>
      <c r="T4" s="16"/>
    </row>
    <row r="5" spans="1:20" s="17" customFormat="1" ht="15.75">
      <c r="A5" s="11" t="s">
        <v>3</v>
      </c>
      <c r="B5" s="13"/>
      <c r="C5" s="13"/>
      <c r="D5" s="13"/>
      <c r="E5" s="13"/>
      <c r="F5" s="18"/>
      <c r="G5" s="14" t="s">
        <v>4</v>
      </c>
      <c r="H5" s="13"/>
      <c r="I5" s="15"/>
      <c r="J5" s="15"/>
      <c r="K5" s="15"/>
      <c r="L5" s="16"/>
      <c r="M5" s="16"/>
      <c r="N5" s="16"/>
      <c r="O5" s="16"/>
      <c r="P5" s="16"/>
      <c r="Q5" s="16"/>
      <c r="R5" s="16"/>
      <c r="S5" s="16"/>
      <c r="T5" s="16"/>
    </row>
    <row r="6" spans="1:8" s="7" customFormat="1" ht="9" customHeight="1">
      <c r="A6" s="19"/>
      <c r="B6" s="20"/>
      <c r="C6" s="21"/>
      <c r="D6" s="4"/>
      <c r="E6" s="9"/>
      <c r="F6" s="22"/>
      <c r="G6" s="10"/>
      <c r="H6" s="22"/>
    </row>
    <row r="7" spans="1:8" s="28" customFormat="1" ht="33" customHeight="1">
      <c r="A7" s="23" t="s">
        <v>5</v>
      </c>
      <c r="B7" s="24" t="s">
        <v>33</v>
      </c>
      <c r="C7" s="24" t="s">
        <v>34</v>
      </c>
      <c r="D7" s="24" t="s">
        <v>6</v>
      </c>
      <c r="E7" s="25" t="s">
        <v>7</v>
      </c>
      <c r="F7" s="26" t="s">
        <v>8</v>
      </c>
      <c r="G7" s="24" t="s">
        <v>9</v>
      </c>
      <c r="H7" s="27"/>
    </row>
    <row r="8" spans="1:9" s="37" customFormat="1" ht="15.75">
      <c r="A8" s="29" t="s">
        <v>10</v>
      </c>
      <c r="B8" s="30">
        <f>3367603.61+114567+213793</f>
        <v>3695963.61</v>
      </c>
      <c r="C8" s="31">
        <v>2558476</v>
      </c>
      <c r="D8" s="31">
        <f>B35</f>
        <v>4194073.369999998</v>
      </c>
      <c r="E8" s="32">
        <f>B35</f>
        <v>4194073.369999998</v>
      </c>
      <c r="F8" s="33">
        <f>E8-C8</f>
        <v>1635597.3699999978</v>
      </c>
      <c r="G8" s="34"/>
      <c r="H8" s="35"/>
      <c r="I8" s="36"/>
    </row>
    <row r="9" spans="1:9" s="45" customFormat="1" ht="15.75">
      <c r="A9" s="38" t="s">
        <v>11</v>
      </c>
      <c r="B9" s="39"/>
      <c r="C9" s="40"/>
      <c r="D9" s="39"/>
      <c r="E9" s="41"/>
      <c r="F9" s="41"/>
      <c r="G9" s="42"/>
      <c r="H9" s="43"/>
      <c r="I9" s="44"/>
    </row>
    <row r="10" spans="1:9" s="45" customFormat="1" ht="18.75">
      <c r="A10" s="46" t="s">
        <v>35</v>
      </c>
      <c r="B10" s="47">
        <f>11715518.28+646943.27+204020.22+11410.18-19342.52</f>
        <v>12558549.43</v>
      </c>
      <c r="C10" s="48">
        <v>16054433</v>
      </c>
      <c r="D10" s="49">
        <v>16803279</v>
      </c>
      <c r="E10" s="50">
        <f>D10</f>
        <v>16803279</v>
      </c>
      <c r="F10" s="47">
        <f aca="true" t="shared" si="0" ref="F10:F19">+E10-C10</f>
        <v>748846</v>
      </c>
      <c r="G10" s="51" t="s">
        <v>12</v>
      </c>
      <c r="H10" s="43"/>
      <c r="I10" s="44"/>
    </row>
    <row r="11" spans="1:9" s="45" customFormat="1" ht="18.75">
      <c r="A11" s="46" t="s">
        <v>36</v>
      </c>
      <c r="B11" s="50">
        <f>196156.93-7765.06</f>
        <v>188391.87</v>
      </c>
      <c r="C11" s="52">
        <v>64601.51899999999</v>
      </c>
      <c r="D11" s="53">
        <f>D8/2*(0.03481-0.0015)</f>
        <v>69852.29197734996</v>
      </c>
      <c r="E11" s="50">
        <f>D11</f>
        <v>69852.29197734996</v>
      </c>
      <c r="F11" s="47">
        <f t="shared" si="0"/>
        <v>5250.772977349967</v>
      </c>
      <c r="G11" s="51" t="s">
        <v>13</v>
      </c>
      <c r="H11" s="43"/>
      <c r="I11" s="44"/>
    </row>
    <row r="12" spans="1:9" s="45" customFormat="1" ht="18.75">
      <c r="A12" s="54" t="s">
        <v>37</v>
      </c>
      <c r="B12" s="55">
        <v>-76999.17</v>
      </c>
      <c r="C12" s="50"/>
      <c r="D12" s="50"/>
      <c r="E12" s="50"/>
      <c r="F12" s="56">
        <f>+E12-C12</f>
        <v>0</v>
      </c>
      <c r="G12" s="57"/>
      <c r="H12" s="43"/>
      <c r="I12" s="44"/>
    </row>
    <row r="13" spans="1:9" s="45" customFormat="1" ht="18.75">
      <c r="A13" s="46" t="s">
        <v>38</v>
      </c>
      <c r="B13" s="50">
        <f>5084287+7765.06</f>
        <v>5092052.06</v>
      </c>
      <c r="C13" s="48">
        <v>4527162</v>
      </c>
      <c r="D13" s="49">
        <v>4527162</v>
      </c>
      <c r="E13" s="50">
        <v>4527162</v>
      </c>
      <c r="F13" s="47">
        <f t="shared" si="0"/>
        <v>0</v>
      </c>
      <c r="G13" s="51"/>
      <c r="H13" s="43"/>
      <c r="I13" s="44"/>
    </row>
    <row r="14" spans="1:9" s="45" customFormat="1" ht="18.75">
      <c r="A14" s="46" t="s">
        <v>39</v>
      </c>
      <c r="B14" s="50">
        <v>618030</v>
      </c>
      <c r="C14" s="58">
        <v>648932</v>
      </c>
      <c r="D14" s="59">
        <v>648932</v>
      </c>
      <c r="E14" s="50">
        <v>648932</v>
      </c>
      <c r="F14" s="47">
        <f t="shared" si="0"/>
        <v>0</v>
      </c>
      <c r="G14" s="51"/>
      <c r="H14" s="43"/>
      <c r="I14" s="44"/>
    </row>
    <row r="15" spans="1:9" s="45" customFormat="1" ht="18.75">
      <c r="A15" s="46" t="s">
        <v>40</v>
      </c>
      <c r="B15" s="50">
        <v>3036286</v>
      </c>
      <c r="C15" s="60">
        <v>3318304</v>
      </c>
      <c r="D15" s="61">
        <v>3318304</v>
      </c>
      <c r="E15" s="50">
        <v>3318304</v>
      </c>
      <c r="F15" s="47">
        <f t="shared" si="0"/>
        <v>0</v>
      </c>
      <c r="G15" s="51"/>
      <c r="H15" s="43"/>
      <c r="I15" s="44"/>
    </row>
    <row r="16" spans="1:9" s="45" customFormat="1" ht="18.75">
      <c r="A16" s="46" t="s">
        <v>41</v>
      </c>
      <c r="B16" s="50"/>
      <c r="C16" s="60">
        <v>3381</v>
      </c>
      <c r="D16" s="61">
        <v>3381</v>
      </c>
      <c r="E16" s="50">
        <v>3381</v>
      </c>
      <c r="F16" s="47">
        <f t="shared" si="0"/>
        <v>0</v>
      </c>
      <c r="G16" s="51"/>
      <c r="H16" s="43"/>
      <c r="I16" s="44"/>
    </row>
    <row r="17" spans="1:9" s="45" customFormat="1" ht="18.75">
      <c r="A17" s="46" t="s">
        <v>42</v>
      </c>
      <c r="B17" s="50">
        <v>1408078.92</v>
      </c>
      <c r="C17" s="60">
        <v>1848704</v>
      </c>
      <c r="D17" s="61">
        <v>1848704</v>
      </c>
      <c r="E17" s="50">
        <v>1848704</v>
      </c>
      <c r="F17" s="47">
        <f t="shared" si="0"/>
        <v>0</v>
      </c>
      <c r="G17" s="51"/>
      <c r="H17" s="43"/>
      <c r="I17" s="44"/>
    </row>
    <row r="18" spans="1:9" s="45" customFormat="1" ht="15.75">
      <c r="A18" s="46" t="s">
        <v>14</v>
      </c>
      <c r="B18" s="50"/>
      <c r="C18" s="62"/>
      <c r="D18" s="61"/>
      <c r="E18" s="50">
        <v>-426436</v>
      </c>
      <c r="F18" s="47">
        <f t="shared" si="0"/>
        <v>-426436</v>
      </c>
      <c r="G18" s="51" t="s">
        <v>15</v>
      </c>
      <c r="H18" s="43"/>
      <c r="I18" s="44"/>
    </row>
    <row r="19" spans="1:9" s="45" customFormat="1" ht="15.75">
      <c r="A19" s="46" t="s">
        <v>16</v>
      </c>
      <c r="B19" s="63"/>
      <c r="C19" s="62">
        <v>75000</v>
      </c>
      <c r="D19" s="61">
        <v>75000</v>
      </c>
      <c r="E19" s="50">
        <v>75000</v>
      </c>
      <c r="F19" s="64">
        <f t="shared" si="0"/>
        <v>0</v>
      </c>
      <c r="G19" s="51"/>
      <c r="H19" s="43"/>
      <c r="I19" s="44"/>
    </row>
    <row r="20" spans="1:9" s="37" customFormat="1" ht="15.75">
      <c r="A20" s="29" t="s">
        <v>17</v>
      </c>
      <c r="B20" s="30">
        <f>SUM(B9:B19)</f>
        <v>22824389.11</v>
      </c>
      <c r="C20" s="30">
        <f>SUM(C10:C19)</f>
        <v>26540517.519</v>
      </c>
      <c r="D20" s="30">
        <f>SUM(D10:D19)</f>
        <v>27294614.29197735</v>
      </c>
      <c r="E20" s="30">
        <f>SUM(E10:E19)</f>
        <v>26868178.29197735</v>
      </c>
      <c r="F20" s="30">
        <f>E20-C20</f>
        <v>327660.7729773484</v>
      </c>
      <c r="G20" s="65"/>
      <c r="H20" s="35"/>
      <c r="I20" s="36"/>
    </row>
    <row r="21" spans="1:9" s="45" customFormat="1" ht="15.75">
      <c r="A21" s="66" t="s">
        <v>18</v>
      </c>
      <c r="B21" s="67"/>
      <c r="C21" s="39"/>
      <c r="D21" s="39"/>
      <c r="E21" s="41"/>
      <c r="F21" s="41"/>
      <c r="G21" s="42"/>
      <c r="H21" s="43"/>
      <c r="I21" s="44"/>
    </row>
    <row r="22" spans="1:9" s="45" customFormat="1" ht="18.75">
      <c r="A22" s="54" t="s">
        <v>43</v>
      </c>
      <c r="B22" s="67">
        <v>-16663360.610000001</v>
      </c>
      <c r="C22" s="50">
        <v>-21388004</v>
      </c>
      <c r="D22" s="50">
        <v>-21388004</v>
      </c>
      <c r="E22" s="50">
        <v>-21388004</v>
      </c>
      <c r="F22" s="47">
        <f>+E22-C22</f>
        <v>0</v>
      </c>
      <c r="G22" s="68"/>
      <c r="H22" s="43"/>
      <c r="I22" s="44"/>
    </row>
    <row r="23" spans="1:9" s="45" customFormat="1" ht="18.75">
      <c r="A23" s="54" t="s">
        <v>44</v>
      </c>
      <c r="B23" s="67">
        <v>-3654316</v>
      </c>
      <c r="C23" s="50">
        <v>-4034957</v>
      </c>
      <c r="D23" s="50">
        <v>-4034957</v>
      </c>
      <c r="E23" s="50">
        <v>-4034957</v>
      </c>
      <c r="F23" s="47">
        <f aca="true" t="shared" si="1" ref="F23:F29">+E23-C23</f>
        <v>0</v>
      </c>
      <c r="G23" s="68"/>
      <c r="H23" s="43"/>
      <c r="I23" s="44"/>
    </row>
    <row r="24" spans="1:9" s="45" customFormat="1" ht="18.75">
      <c r="A24" s="54" t="s">
        <v>45</v>
      </c>
      <c r="B24" s="67">
        <v>-1408078.92</v>
      </c>
      <c r="C24" s="50">
        <v>-1848704</v>
      </c>
      <c r="D24" s="50">
        <v>-1848704</v>
      </c>
      <c r="E24" s="50">
        <v>-1848704</v>
      </c>
      <c r="F24" s="47">
        <f t="shared" si="1"/>
        <v>0</v>
      </c>
      <c r="G24" s="68"/>
      <c r="H24" s="43"/>
      <c r="I24" s="44"/>
    </row>
    <row r="25" spans="1:9" s="45" customFormat="1" ht="18.75">
      <c r="A25" s="54" t="s">
        <v>46</v>
      </c>
      <c r="B25" s="67">
        <v>-600523.82</v>
      </c>
      <c r="C25" s="69">
        <v>-100000</v>
      </c>
      <c r="D25" s="50">
        <v>-100000</v>
      </c>
      <c r="E25" s="50">
        <v>-100000</v>
      </c>
      <c r="F25" s="47">
        <f t="shared" si="1"/>
        <v>0</v>
      </c>
      <c r="G25" s="51"/>
      <c r="H25" s="43"/>
      <c r="I25" s="44"/>
    </row>
    <row r="26" spans="1:9" s="45" customFormat="1" ht="15.75">
      <c r="A26" s="54" t="s">
        <v>14</v>
      </c>
      <c r="B26" s="67"/>
      <c r="C26" s="69"/>
      <c r="D26" s="50"/>
      <c r="E26" s="50">
        <v>430376</v>
      </c>
      <c r="F26" s="47">
        <f t="shared" si="1"/>
        <v>430376</v>
      </c>
      <c r="G26" s="51" t="s">
        <v>15</v>
      </c>
      <c r="H26" s="43"/>
      <c r="I26" s="44"/>
    </row>
    <row r="27" spans="1:9" s="45" customFormat="1" ht="15.75">
      <c r="A27" s="54" t="s">
        <v>19</v>
      </c>
      <c r="B27" s="67"/>
      <c r="C27" s="50">
        <v>-75000</v>
      </c>
      <c r="D27" s="50">
        <v>-75000</v>
      </c>
      <c r="E27" s="50">
        <v>-75000</v>
      </c>
      <c r="F27" s="47">
        <f>+E27-C27</f>
        <v>0</v>
      </c>
      <c r="G27" s="68"/>
      <c r="H27" s="43"/>
      <c r="I27" s="44"/>
    </row>
    <row r="28" spans="1:9" s="45" customFormat="1" ht="18.75">
      <c r="A28" s="54" t="s">
        <v>47</v>
      </c>
      <c r="B28" s="67"/>
      <c r="C28" s="50"/>
      <c r="D28" s="50">
        <v>-111080</v>
      </c>
      <c r="E28" s="50">
        <v>-111080</v>
      </c>
      <c r="F28" s="47">
        <f t="shared" si="1"/>
        <v>-111080</v>
      </c>
      <c r="G28" s="68" t="s">
        <v>20</v>
      </c>
      <c r="H28" s="43"/>
      <c r="I28" s="44"/>
    </row>
    <row r="29" spans="1:9" s="45" customFormat="1" ht="18.75">
      <c r="A29" s="54" t="s">
        <v>48</v>
      </c>
      <c r="B29" s="67"/>
      <c r="C29" s="50"/>
      <c r="D29" s="50"/>
      <c r="E29" s="50">
        <v>-19761</v>
      </c>
      <c r="F29" s="47">
        <f t="shared" si="1"/>
        <v>-19761</v>
      </c>
      <c r="G29" s="68" t="s">
        <v>21</v>
      </c>
      <c r="H29" s="43"/>
      <c r="I29" s="44"/>
    </row>
    <row r="30" spans="1:9" s="37" customFormat="1" ht="15.75">
      <c r="A30" s="70" t="s">
        <v>22</v>
      </c>
      <c r="B30" s="71">
        <f>SUM(B22:B29)</f>
        <v>-22326279.35</v>
      </c>
      <c r="C30" s="72">
        <f>SUM(C22:C29)</f>
        <v>-27446665</v>
      </c>
      <c r="D30" s="72">
        <f>SUM(D22:D29)</f>
        <v>-27557745</v>
      </c>
      <c r="E30" s="72">
        <f>SUM(E22:E29)</f>
        <v>-27147130</v>
      </c>
      <c r="F30" s="73">
        <f>+E30-C30</f>
        <v>299535</v>
      </c>
      <c r="G30" s="74"/>
      <c r="H30" s="35"/>
      <c r="I30" s="36"/>
    </row>
    <row r="31" spans="1:9" s="83" customFormat="1" ht="18.75">
      <c r="A31" s="75" t="s">
        <v>49</v>
      </c>
      <c r="B31" s="76"/>
      <c r="C31" s="77">
        <f>-C30*0.02</f>
        <v>548933.3</v>
      </c>
      <c r="D31" s="77">
        <f>-D30*0.02</f>
        <v>551154.9</v>
      </c>
      <c r="E31" s="78">
        <f>-E30*0.02</f>
        <v>542942.6</v>
      </c>
      <c r="F31" s="79">
        <f>E31-C31</f>
        <v>-5990.70000000007</v>
      </c>
      <c r="G31" s="80" t="s">
        <v>23</v>
      </c>
      <c r="H31" s="81"/>
      <c r="I31" s="82"/>
    </row>
    <row r="32" spans="1:9" s="45" customFormat="1" ht="15.75">
      <c r="A32" s="84" t="s">
        <v>24</v>
      </c>
      <c r="B32" s="55"/>
      <c r="C32" s="50"/>
      <c r="D32" s="50"/>
      <c r="E32" s="50"/>
      <c r="F32" s="56"/>
      <c r="G32" s="85"/>
      <c r="H32" s="43"/>
      <c r="I32" s="44"/>
    </row>
    <row r="33" spans="1:9" s="45" customFormat="1" ht="15.75">
      <c r="A33" s="54" t="s">
        <v>25</v>
      </c>
      <c r="B33" s="55"/>
      <c r="C33" s="50"/>
      <c r="D33" s="50"/>
      <c r="E33" s="50"/>
      <c r="F33" s="56">
        <f>+E33-C33</f>
        <v>0</v>
      </c>
      <c r="G33" s="57"/>
      <c r="H33" s="43"/>
      <c r="I33" s="44"/>
    </row>
    <row r="34" spans="1:9" s="45" customFormat="1" ht="15.75">
      <c r="A34" s="66" t="s">
        <v>26</v>
      </c>
      <c r="B34" s="55">
        <f>SUM(B33:B33)</f>
        <v>0</v>
      </c>
      <c r="C34" s="55">
        <f>SUM(C33:C33)</f>
        <v>0</v>
      </c>
      <c r="D34" s="55">
        <f>SUM(D33:D33)</f>
        <v>0</v>
      </c>
      <c r="E34" s="55">
        <f>SUM(E33:E33)</f>
        <v>0</v>
      </c>
      <c r="F34" s="56">
        <f>E34-C34</f>
        <v>0</v>
      </c>
      <c r="G34" s="86"/>
      <c r="H34" s="43"/>
      <c r="I34" s="44"/>
    </row>
    <row r="35" spans="1:102" s="90" customFormat="1" ht="15.75">
      <c r="A35" s="75" t="s">
        <v>27</v>
      </c>
      <c r="B35" s="87">
        <f>B34+B31+B30+B20+B8</f>
        <v>4194073.369999998</v>
      </c>
      <c r="C35" s="87">
        <f>C34+C31+C30+C20+C8</f>
        <v>2201261.819000002</v>
      </c>
      <c r="D35" s="87">
        <f>D34+D31+D30+D20+D8</f>
        <v>4482097.5619773455</v>
      </c>
      <c r="E35" s="87">
        <f>E34+E31+E30+E20+E8</f>
        <v>4458064.2619773485</v>
      </c>
      <c r="F35" s="79">
        <f>E35-C35</f>
        <v>2256802.4429773465</v>
      </c>
      <c r="G35" s="88"/>
      <c r="H35" s="81"/>
      <c r="I35" s="81"/>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c r="BY35" s="89"/>
      <c r="BZ35" s="89"/>
      <c r="CA35" s="89"/>
      <c r="CB35" s="89"/>
      <c r="CC35" s="89"/>
      <c r="CD35" s="89"/>
      <c r="CE35" s="89"/>
      <c r="CF35" s="89"/>
      <c r="CG35" s="89"/>
      <c r="CH35" s="89"/>
      <c r="CI35" s="89"/>
      <c r="CJ35" s="89"/>
      <c r="CK35" s="89"/>
      <c r="CL35" s="89"/>
      <c r="CM35" s="89"/>
      <c r="CN35" s="89"/>
      <c r="CO35" s="89"/>
      <c r="CP35" s="89"/>
      <c r="CQ35" s="89"/>
      <c r="CR35" s="89"/>
      <c r="CS35" s="89"/>
      <c r="CT35" s="89"/>
      <c r="CU35" s="89"/>
      <c r="CV35" s="89"/>
      <c r="CW35" s="89"/>
      <c r="CX35" s="89"/>
    </row>
    <row r="36" spans="1:9" s="45" customFormat="1" ht="15.75">
      <c r="A36" s="84" t="s">
        <v>28</v>
      </c>
      <c r="B36" s="67"/>
      <c r="C36" s="39"/>
      <c r="D36" s="39"/>
      <c r="E36" s="40"/>
      <c r="F36" s="91"/>
      <c r="G36" s="92"/>
      <c r="H36" s="93"/>
      <c r="I36" s="44"/>
    </row>
    <row r="37" spans="1:9" s="45" customFormat="1" ht="18.75">
      <c r="A37" s="54" t="s">
        <v>50</v>
      </c>
      <c r="B37" s="67">
        <v>-111080</v>
      </c>
      <c r="C37" s="50"/>
      <c r="D37" s="50"/>
      <c r="E37" s="40"/>
      <c r="F37" s="94">
        <f>E37-C37</f>
        <v>0</v>
      </c>
      <c r="G37" s="92"/>
      <c r="H37" s="93"/>
      <c r="I37" s="44"/>
    </row>
    <row r="38" spans="1:9" s="45" customFormat="1" ht="18.75">
      <c r="A38" s="54" t="s">
        <v>51</v>
      </c>
      <c r="B38" s="67">
        <v>-19761</v>
      </c>
      <c r="C38" s="50"/>
      <c r="D38" s="50"/>
      <c r="E38" s="40"/>
      <c r="F38" s="94">
        <f>E38-C38</f>
        <v>0</v>
      </c>
      <c r="G38" s="92"/>
      <c r="H38" s="93"/>
      <c r="I38" s="44"/>
    </row>
    <row r="39" spans="1:9" s="37" customFormat="1" ht="15.75">
      <c r="A39" s="84" t="s">
        <v>29</v>
      </c>
      <c r="B39" s="95">
        <f>SUM(B36:B38)</f>
        <v>-130841</v>
      </c>
      <c r="C39" s="72">
        <f>SUM(C36:C38)</f>
        <v>0</v>
      </c>
      <c r="D39" s="72">
        <f>SUM(D36:D38)</f>
        <v>0</v>
      </c>
      <c r="E39" s="96">
        <f>SUM(E36:E38)</f>
        <v>0</v>
      </c>
      <c r="F39" s="94">
        <f>E39-C39</f>
        <v>0</v>
      </c>
      <c r="G39" s="97"/>
      <c r="H39" s="98"/>
      <c r="I39" s="36"/>
    </row>
    <row r="40" spans="1:9" s="37" customFormat="1" ht="15.75">
      <c r="A40" s="29" t="s">
        <v>30</v>
      </c>
      <c r="B40" s="30">
        <f>+B35+B39</f>
        <v>4063232.369999998</v>
      </c>
      <c r="C40" s="31">
        <f>+C35+C39</f>
        <v>2201261.819000002</v>
      </c>
      <c r="D40" s="31">
        <f>+D35+D39</f>
        <v>4482097.5619773455</v>
      </c>
      <c r="E40" s="31">
        <f>+E35+E39</f>
        <v>4458064.2619773485</v>
      </c>
      <c r="F40" s="99">
        <f>E40-C40</f>
        <v>2256802.4429773465</v>
      </c>
      <c r="G40" s="100"/>
      <c r="H40" s="101"/>
      <c r="I40" s="36"/>
    </row>
    <row r="41" spans="1:9" s="83" customFormat="1" ht="18.75">
      <c r="A41" s="102" t="s">
        <v>52</v>
      </c>
      <c r="B41" s="77">
        <f>-1/12*B30</f>
        <v>1860523.2791666668</v>
      </c>
      <c r="C41" s="77">
        <f>-1/12*C30</f>
        <v>2287222.083333333</v>
      </c>
      <c r="D41" s="77">
        <f>-1/12*D30</f>
        <v>2296478.75</v>
      </c>
      <c r="E41" s="77">
        <f>-1/12*E30</f>
        <v>2262260.833333333</v>
      </c>
      <c r="F41" s="77">
        <f>E41-C41</f>
        <v>-24961.25</v>
      </c>
      <c r="G41" s="103" t="s">
        <v>31</v>
      </c>
      <c r="H41" s="104"/>
      <c r="I41" s="82"/>
    </row>
    <row r="42" spans="1:8" s="109" customFormat="1" ht="13.5" customHeight="1">
      <c r="A42" s="105" t="s">
        <v>32</v>
      </c>
      <c r="B42" s="106"/>
      <c r="C42" s="107"/>
      <c r="D42" s="106"/>
      <c r="E42" s="106"/>
      <c r="F42" s="108"/>
      <c r="G42" s="106"/>
      <c r="H42" s="106"/>
    </row>
    <row r="43" spans="1:8" s="109" customFormat="1" ht="16.5" customHeight="1">
      <c r="A43" s="110" t="s">
        <v>53</v>
      </c>
      <c r="B43" s="111"/>
      <c r="C43" s="112"/>
      <c r="D43" s="111"/>
      <c r="E43" s="106"/>
      <c r="F43" s="106"/>
      <c r="G43" s="111"/>
      <c r="H43" s="111"/>
    </row>
    <row r="44" spans="1:8" s="109" customFormat="1" ht="16.5" customHeight="1">
      <c r="A44" s="113" t="s">
        <v>54</v>
      </c>
      <c r="B44" s="111"/>
      <c r="C44" s="114"/>
      <c r="D44" s="111"/>
      <c r="E44" s="106"/>
      <c r="F44" s="106"/>
      <c r="G44" s="111"/>
      <c r="H44" s="111"/>
    </row>
    <row r="45" spans="1:10" s="45" customFormat="1" ht="16.5" customHeight="1">
      <c r="A45" s="122" t="s">
        <v>55</v>
      </c>
      <c r="B45" s="122"/>
      <c r="C45" s="122"/>
      <c r="D45" s="122"/>
      <c r="E45" s="122"/>
      <c r="F45" s="122"/>
      <c r="G45" s="122"/>
      <c r="H45" s="122"/>
      <c r="I45" s="122"/>
      <c r="J45" s="122"/>
    </row>
    <row r="46" spans="1:10" s="45" customFormat="1" ht="16.5" customHeight="1">
      <c r="A46" s="122" t="s">
        <v>56</v>
      </c>
      <c r="B46" s="122"/>
      <c r="C46" s="122"/>
      <c r="D46" s="122"/>
      <c r="E46" s="122"/>
      <c r="F46" s="122"/>
      <c r="G46" s="122"/>
      <c r="H46" s="1"/>
      <c r="I46" s="1"/>
      <c r="J46" s="1"/>
    </row>
    <row r="47" spans="1:10" s="45" customFormat="1" ht="33" customHeight="1">
      <c r="A47" s="122" t="s">
        <v>65</v>
      </c>
      <c r="B47" s="122"/>
      <c r="C47" s="122"/>
      <c r="D47" s="122"/>
      <c r="E47" s="122"/>
      <c r="F47" s="122"/>
      <c r="G47" s="122"/>
      <c r="H47" s="122"/>
      <c r="I47" s="122"/>
      <c r="J47" s="122"/>
    </row>
    <row r="48" spans="1:10" s="45" customFormat="1" ht="16.5" customHeight="1">
      <c r="A48" s="122" t="s">
        <v>57</v>
      </c>
      <c r="B48" s="122"/>
      <c r="C48" s="122"/>
      <c r="D48" s="122"/>
      <c r="E48" s="122"/>
      <c r="F48" s="122"/>
      <c r="G48" s="122"/>
      <c r="H48" s="122"/>
      <c r="I48" s="122"/>
      <c r="J48" s="122"/>
    </row>
    <row r="49" spans="1:10" ht="16.5" customHeight="1">
      <c r="A49" s="122" t="s">
        <v>58</v>
      </c>
      <c r="B49" s="122"/>
      <c r="C49" s="122"/>
      <c r="D49" s="122"/>
      <c r="E49" s="122"/>
      <c r="F49" s="122"/>
      <c r="G49" s="122"/>
      <c r="H49" s="122"/>
      <c r="I49" s="122"/>
      <c r="J49" s="122"/>
    </row>
    <row r="50" spans="1:10" ht="15.75">
      <c r="A50" s="122" t="s">
        <v>59</v>
      </c>
      <c r="B50" s="122"/>
      <c r="C50" s="122"/>
      <c r="D50" s="122"/>
      <c r="E50" s="122"/>
      <c r="F50" s="122"/>
      <c r="G50" s="122"/>
      <c r="H50" s="122"/>
      <c r="I50" s="122"/>
      <c r="J50" s="122"/>
    </row>
    <row r="51" spans="1:10" ht="15.75" customHeight="1">
      <c r="A51" s="122" t="s">
        <v>60</v>
      </c>
      <c r="B51" s="122"/>
      <c r="C51" s="122"/>
      <c r="D51" s="122"/>
      <c r="E51" s="122"/>
      <c r="F51" s="122"/>
      <c r="G51" s="122"/>
      <c r="H51" s="122"/>
      <c r="I51" s="122"/>
      <c r="J51" s="122"/>
    </row>
    <row r="52" spans="1:10" ht="29.25" customHeight="1">
      <c r="A52" s="122" t="s">
        <v>66</v>
      </c>
      <c r="B52" s="122"/>
      <c r="C52" s="122"/>
      <c r="D52" s="122"/>
      <c r="E52" s="122"/>
      <c r="F52" s="122"/>
      <c r="G52" s="122"/>
      <c r="H52" s="122"/>
      <c r="I52" s="122"/>
      <c r="J52" s="122"/>
    </row>
    <row r="53" spans="1:10" ht="30.75" customHeight="1">
      <c r="A53" s="122" t="s">
        <v>67</v>
      </c>
      <c r="B53" s="122"/>
      <c r="C53" s="122"/>
      <c r="D53" s="122"/>
      <c r="E53" s="122"/>
      <c r="F53" s="122"/>
      <c r="G53" s="122"/>
      <c r="H53" s="122"/>
      <c r="I53" s="122"/>
      <c r="J53" s="122"/>
    </row>
    <row r="54" spans="1:10" ht="33.75" customHeight="1">
      <c r="A54" s="122" t="s">
        <v>68</v>
      </c>
      <c r="B54" s="122"/>
      <c r="C54" s="122"/>
      <c r="D54" s="122"/>
      <c r="E54" s="122"/>
      <c r="F54" s="122"/>
      <c r="G54" s="122"/>
      <c r="H54" s="122"/>
      <c r="I54" s="122"/>
      <c r="J54" s="122"/>
    </row>
    <row r="55" spans="1:10" ht="16.5" customHeight="1">
      <c r="A55" s="122" t="s">
        <v>61</v>
      </c>
      <c r="B55" s="122"/>
      <c r="C55" s="122"/>
      <c r="D55" s="122"/>
      <c r="E55" s="122"/>
      <c r="F55" s="122"/>
      <c r="G55" s="122"/>
      <c r="H55" s="122"/>
      <c r="I55" s="122"/>
      <c r="J55" s="122"/>
    </row>
    <row r="56" spans="1:10" ht="16.5" customHeight="1">
      <c r="A56" s="122" t="s">
        <v>62</v>
      </c>
      <c r="B56" s="122"/>
      <c r="C56" s="122"/>
      <c r="D56" s="122"/>
      <c r="E56" s="122"/>
      <c r="F56" s="122"/>
      <c r="G56" s="122"/>
      <c r="H56" s="122"/>
      <c r="I56" s="122"/>
      <c r="J56" s="122"/>
    </row>
    <row r="57" spans="1:10" ht="16.5" customHeight="1">
      <c r="A57" s="122" t="s">
        <v>63</v>
      </c>
      <c r="B57" s="122"/>
      <c r="C57" s="122"/>
      <c r="D57" s="122"/>
      <c r="E57" s="122"/>
      <c r="F57" s="122"/>
      <c r="G57" s="122"/>
      <c r="H57" s="122"/>
      <c r="I57" s="122"/>
      <c r="J57" s="122"/>
    </row>
    <row r="58" spans="1:7" ht="18" customHeight="1">
      <c r="A58" s="122" t="s">
        <v>64</v>
      </c>
      <c r="B58" s="123"/>
      <c r="C58" s="123"/>
      <c r="D58" s="123"/>
      <c r="E58" s="123"/>
      <c r="F58" s="123"/>
      <c r="G58" s="123"/>
    </row>
    <row r="59" spans="1:7" ht="12.75">
      <c r="A59" s="116"/>
      <c r="G59" s="119"/>
    </row>
    <row r="60" ht="12.75">
      <c r="G60" s="119"/>
    </row>
    <row r="61" ht="12.75">
      <c r="G61" s="119"/>
    </row>
    <row r="62" ht="12.75">
      <c r="G62" s="119"/>
    </row>
    <row r="63" ht="12.75">
      <c r="G63" s="119"/>
    </row>
    <row r="64" ht="12.75">
      <c r="G64" s="119"/>
    </row>
    <row r="65" ht="12.75">
      <c r="G65" s="119"/>
    </row>
    <row r="66" ht="12.75">
      <c r="G66" s="119"/>
    </row>
    <row r="67" ht="12.75">
      <c r="G67" s="119"/>
    </row>
    <row r="68" ht="12.75">
      <c r="G68" s="119"/>
    </row>
    <row r="69" ht="12.75">
      <c r="G69" s="119"/>
    </row>
    <row r="70" ht="12.75">
      <c r="G70" s="119"/>
    </row>
    <row r="71" ht="12.75">
      <c r="G71" s="119"/>
    </row>
    <row r="72" ht="12.75">
      <c r="G72" s="119"/>
    </row>
    <row r="73" ht="12.75">
      <c r="G73" s="119"/>
    </row>
    <row r="74" ht="12.75">
      <c r="G74" s="119"/>
    </row>
    <row r="75" ht="12.75">
      <c r="G75" s="119"/>
    </row>
    <row r="76" ht="12.75">
      <c r="G76" s="119"/>
    </row>
    <row r="77" ht="12.75">
      <c r="G77" s="119"/>
    </row>
    <row r="78" ht="12.75">
      <c r="G78" s="119"/>
    </row>
    <row r="79" ht="12.75">
      <c r="G79" s="119"/>
    </row>
    <row r="80" ht="12.75">
      <c r="G80" s="119"/>
    </row>
    <row r="81" ht="12.75">
      <c r="G81" s="119"/>
    </row>
    <row r="82" ht="12.75">
      <c r="G82" s="119"/>
    </row>
    <row r="83" ht="12.75">
      <c r="G83" s="119"/>
    </row>
    <row r="84" ht="12.75">
      <c r="G84" s="119"/>
    </row>
    <row r="85" ht="12.75">
      <c r="G85" s="119"/>
    </row>
    <row r="86" ht="12.75">
      <c r="G86" s="119"/>
    </row>
    <row r="87" ht="12.75">
      <c r="G87" s="119"/>
    </row>
    <row r="88" ht="12.75">
      <c r="G88" s="119"/>
    </row>
    <row r="89" ht="12.75">
      <c r="G89" s="119"/>
    </row>
    <row r="90" ht="12.75">
      <c r="G90" s="119"/>
    </row>
    <row r="91" ht="12.75">
      <c r="G91" s="119"/>
    </row>
    <row r="92" ht="12.75">
      <c r="G92" s="119"/>
    </row>
    <row r="93" ht="12.75">
      <c r="G93" s="119"/>
    </row>
    <row r="94" ht="12.75">
      <c r="G94" s="119"/>
    </row>
    <row r="95" ht="12.75">
      <c r="G95" s="119"/>
    </row>
    <row r="96" ht="12.75">
      <c r="G96" s="119"/>
    </row>
    <row r="97" ht="12.75">
      <c r="G97" s="119"/>
    </row>
    <row r="98" ht="12.75">
      <c r="G98" s="119"/>
    </row>
    <row r="99" ht="12.75">
      <c r="G99" s="119"/>
    </row>
    <row r="100" ht="12.75">
      <c r="G100" s="119"/>
    </row>
    <row r="101" ht="12.75">
      <c r="G101" s="119"/>
    </row>
    <row r="102" ht="12.75">
      <c r="G102" s="119"/>
    </row>
    <row r="103" ht="12.75">
      <c r="G103" s="119"/>
    </row>
    <row r="104" ht="12.75">
      <c r="G104" s="119"/>
    </row>
    <row r="105" ht="12.75">
      <c r="G105" s="119"/>
    </row>
    <row r="106" ht="12.75">
      <c r="G106" s="119"/>
    </row>
    <row r="107" ht="12.75">
      <c r="G107" s="119"/>
    </row>
    <row r="108" ht="12.75">
      <c r="G108" s="119"/>
    </row>
    <row r="109" ht="12.75">
      <c r="G109" s="119"/>
    </row>
    <row r="110" ht="12.75">
      <c r="G110" s="119"/>
    </row>
    <row r="111" ht="12.75">
      <c r="G111" s="119"/>
    </row>
    <row r="112" ht="12.75">
      <c r="G112" s="119"/>
    </row>
    <row r="113" ht="12.75">
      <c r="G113" s="119"/>
    </row>
    <row r="114" ht="12.75">
      <c r="G114" s="119"/>
    </row>
    <row r="115" ht="12.75">
      <c r="G115" s="119"/>
    </row>
    <row r="116" ht="12.75">
      <c r="G116" s="119"/>
    </row>
    <row r="117" ht="12.75">
      <c r="G117" s="119"/>
    </row>
    <row r="118" ht="12.75">
      <c r="G118" s="119"/>
    </row>
    <row r="119" ht="12.75">
      <c r="G119" s="119"/>
    </row>
    <row r="120" ht="12.75">
      <c r="G120" s="119"/>
    </row>
    <row r="121" ht="12.75">
      <c r="G121" s="119"/>
    </row>
    <row r="122" ht="12.75">
      <c r="G122" s="119"/>
    </row>
    <row r="123" ht="12.75">
      <c r="G123" s="119"/>
    </row>
    <row r="124" ht="12.75">
      <c r="G124" s="119"/>
    </row>
    <row r="125" ht="12.75">
      <c r="G125" s="119"/>
    </row>
    <row r="126" ht="12.75">
      <c r="G126" s="119"/>
    </row>
    <row r="127" ht="12.75">
      <c r="G127" s="119"/>
    </row>
    <row r="128" ht="12.75">
      <c r="G128" s="119"/>
    </row>
    <row r="129" ht="12.75">
      <c r="G129" s="119"/>
    </row>
    <row r="130" ht="12.75">
      <c r="G130" s="119"/>
    </row>
    <row r="131" ht="12.75">
      <c r="G131" s="119"/>
    </row>
    <row r="132" ht="12.75">
      <c r="G132" s="119"/>
    </row>
    <row r="133" ht="12.75">
      <c r="G133" s="119"/>
    </row>
    <row r="134" ht="12.75">
      <c r="G134" s="119"/>
    </row>
    <row r="135" ht="12.75">
      <c r="G135" s="119"/>
    </row>
    <row r="136" ht="12.75">
      <c r="G136" s="119"/>
    </row>
    <row r="137" ht="12.75">
      <c r="G137" s="119"/>
    </row>
    <row r="138" ht="12.75">
      <c r="G138" s="119"/>
    </row>
    <row r="139" ht="12.75">
      <c r="G139" s="119"/>
    </row>
    <row r="140" ht="12.75">
      <c r="G140" s="119"/>
    </row>
  </sheetData>
  <mergeCells count="27">
    <mergeCell ref="A54:G54"/>
    <mergeCell ref="H54:J54"/>
    <mergeCell ref="A58:G58"/>
    <mergeCell ref="A57:G57"/>
    <mergeCell ref="H57:J57"/>
    <mergeCell ref="A55:G55"/>
    <mergeCell ref="H55:J55"/>
    <mergeCell ref="A45:G45"/>
    <mergeCell ref="H45:J45"/>
    <mergeCell ref="A51:G51"/>
    <mergeCell ref="H51:J51"/>
    <mergeCell ref="A48:G48"/>
    <mergeCell ref="A53:G53"/>
    <mergeCell ref="H53:J53"/>
    <mergeCell ref="A46:G46"/>
    <mergeCell ref="A52:G52"/>
    <mergeCell ref="H52:J52"/>
    <mergeCell ref="A2:G2"/>
    <mergeCell ref="A56:G56"/>
    <mergeCell ref="H56:J56"/>
    <mergeCell ref="H48:J48"/>
    <mergeCell ref="A49:G49"/>
    <mergeCell ref="H49:J49"/>
    <mergeCell ref="A50:G50"/>
    <mergeCell ref="H50:J50"/>
    <mergeCell ref="A47:G47"/>
    <mergeCell ref="H47:J47"/>
  </mergeCells>
  <printOptions/>
  <pageMargins left="0.75" right="0.75" top="1" bottom="1" header="0.5" footer="0.5"/>
  <pageSetup fitToHeight="2" horizontalDpi="600" verticalDpi="600" orientation="landscape" scale="65" r:id="rId1"/>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DNRP: Parks and Recreation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terryk</dc:creator>
  <cp:keywords/>
  <dc:description/>
  <cp:lastModifiedBy>Budget Office</cp:lastModifiedBy>
  <cp:lastPrinted>2008-05-13T18:03:16Z</cp:lastPrinted>
  <dcterms:created xsi:type="dcterms:W3CDTF">2008-05-09T22:33:07Z</dcterms:created>
  <dcterms:modified xsi:type="dcterms:W3CDTF">2008-05-13T21:54:39Z</dcterms:modified>
  <cp:category/>
  <cp:version/>
  <cp:contentType/>
  <cp:contentStatus/>
</cp:coreProperties>
</file>