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60" windowWidth="19440" windowHeight="8955" activeTab="0"/>
  </bookViews>
  <sheets>
    <sheet name="DPERexample" sheetId="4" r:id="rId1"/>
    <sheet name="Sheet1" sheetId="1" r:id="rId2"/>
    <sheet name="Sheet2" sheetId="2" r:id="rId3"/>
    <sheet name="Sheet3" sheetId="3" r:id="rId4"/>
  </sheets>
  <definedNames>
    <definedName name="_xlnm.Print_Area" localSheetId="0">'DPERexample'!$A$1:$E$20</definedName>
    <definedName name="_xlnm.Print_Area" localSheetId="1">'Sheet1'!$G$6:$J$22</definedName>
  </definedNames>
  <calcPr calcId="145621"/>
</workbook>
</file>

<file path=xl/sharedStrings.xml><?xml version="1.0" encoding="utf-8"?>
<sst xmlns="http://schemas.openxmlformats.org/spreadsheetml/2006/main" count="35" uniqueCount="33">
  <si>
    <t>Both employees would cost UI max of $15k, but Ee 1 is cheaper going forward</t>
  </si>
  <si>
    <t>Ee 1 would have been laid-off, but due to VSA, Ee 2 agrees to retire</t>
  </si>
  <si>
    <t>12 Month Savings</t>
  </si>
  <si>
    <t>VSA Incentive</t>
  </si>
  <si>
    <t>Health Benefits</t>
  </si>
  <si>
    <t>Efficiency</t>
  </si>
  <si>
    <t>Total Savings (savings is positive, costs are negative)</t>
  </si>
  <si>
    <t>UI Benefits not paid*</t>
  </si>
  <si>
    <t>Annual (Inc PERS/FICA)</t>
  </si>
  <si>
    <t>Less Senior Ee 1 (Mid Step)</t>
  </si>
  <si>
    <t>VSA accepting Ee 2 (Top Step)</t>
  </si>
  <si>
    <t>*This assumes employee would find alternative work before UI benefits expire, otherwise savings are greater</t>
  </si>
  <si>
    <t>Assumes employees would have same benefit cost</t>
  </si>
  <si>
    <t>Assumes that this cancels out (experienced employee is more productive, less senior employee has fewer leave hours to take)</t>
  </si>
  <si>
    <t>First Year Savings/Cost of Experienced Employee Using VSA instead of laying-off less Experienced Employee</t>
  </si>
  <si>
    <t>Costs</t>
  </si>
  <si>
    <t>Savings</t>
  </si>
  <si>
    <t>Monthly Salary</t>
  </si>
  <si>
    <t>Monthly Flex Benefit</t>
  </si>
  <si>
    <t>Monthly OASDI</t>
  </si>
  <si>
    <t>Monthly Pension Contribution</t>
  </si>
  <si>
    <t>Immediate Vacation Payout</t>
  </si>
  <si>
    <t>Reduced Months of Employment</t>
  </si>
  <si>
    <t>Total Cost or Savings</t>
  </si>
  <si>
    <t>Net Savings (savings is positive, costs are negative)</t>
  </si>
  <si>
    <t>Monthly Cost (a)</t>
  </si>
  <si>
    <t>(a) Planner/Program Manager 3, Step 10</t>
  </si>
  <si>
    <t>(b) Deferred vacation payout would be made at higher future wage rate if separation would otherwise have occurred in a subsequent year</t>
  </si>
  <si>
    <t>(c) Hypothetical employee agrees to separation sparing a more junior employee from lay-off, and thereby reducing UI benefits.</t>
  </si>
  <si>
    <t>(d) Experienced employee is assumed more productive, but less senior employee has fewer leave hours to take, resulting in a net zero efficiency impact.</t>
  </si>
  <si>
    <t>Efficiency (d)</t>
  </si>
  <si>
    <t>UI Benefits Not Paid (c)</t>
  </si>
  <si>
    <t>Deferred Vacation Payout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</si>
</sst>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"/>
    <numFmt numFmtId="165" formatCode="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42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I9" sqref="I9"/>
    </sheetView>
  </sheetViews>
  <sheetFormatPr defaultColWidth="9.140625" defaultRowHeight="15"/>
  <cols>
    <col min="1" max="1" width="5.57421875" style="0" customWidth="1"/>
    <col min="2" max="2" width="30.00390625" style="0" customWidth="1"/>
    <col min="3" max="5" width="13.140625" style="0" customWidth="1"/>
  </cols>
  <sheetData>
    <row r="1" spans="1:5" ht="34.9" customHeight="1">
      <c r="A1" s="25" t="s">
        <v>14</v>
      </c>
      <c r="B1" s="25"/>
      <c r="C1" s="25"/>
      <c r="D1" s="25"/>
      <c r="E1" s="25"/>
    </row>
    <row r="3" spans="2:5" ht="45" customHeight="1">
      <c r="B3" s="14"/>
      <c r="C3" s="22" t="s">
        <v>25</v>
      </c>
      <c r="D3" s="22" t="s">
        <v>22</v>
      </c>
      <c r="E3" s="22" t="s">
        <v>23</v>
      </c>
    </row>
    <row r="4" spans="1:5" ht="15">
      <c r="A4" s="21" t="s">
        <v>15</v>
      </c>
      <c r="B4" s="15"/>
      <c r="C4" s="16"/>
      <c r="D4" s="16"/>
      <c r="E4" s="16"/>
    </row>
    <row r="5" spans="1:5" ht="15">
      <c r="A5" s="15"/>
      <c r="B5" s="15" t="s">
        <v>3</v>
      </c>
      <c r="C5" s="16"/>
      <c r="D5" s="16"/>
      <c r="E5" s="17">
        <v>-15000</v>
      </c>
    </row>
    <row r="6" spans="1:5" ht="15">
      <c r="A6" s="15"/>
      <c r="B6" s="15" t="s">
        <v>21</v>
      </c>
      <c r="C6" s="16"/>
      <c r="D6" s="16"/>
      <c r="E6" s="17">
        <f>-240*90000/2080</f>
        <v>-10384.615384615385</v>
      </c>
    </row>
    <row r="7" spans="1:5" ht="15">
      <c r="A7" s="21" t="s">
        <v>16</v>
      </c>
      <c r="B7" s="15"/>
      <c r="C7" s="16"/>
      <c r="D7" s="16"/>
      <c r="E7" s="17"/>
    </row>
    <row r="8" spans="1:5" ht="15">
      <c r="A8" s="15"/>
      <c r="B8" s="15" t="s">
        <v>17</v>
      </c>
      <c r="C8" s="17">
        <f>90000/12</f>
        <v>7500</v>
      </c>
      <c r="D8" s="18">
        <v>3</v>
      </c>
      <c r="E8" s="17">
        <f>+C8*D8</f>
        <v>22500</v>
      </c>
    </row>
    <row r="9" spans="1:5" ht="15">
      <c r="A9" s="15"/>
      <c r="B9" s="15" t="s">
        <v>18</v>
      </c>
      <c r="C9" s="17">
        <v>1340</v>
      </c>
      <c r="D9" s="18">
        <v>3</v>
      </c>
      <c r="E9" s="17">
        <f aca="true" t="shared" si="0" ref="E9:E11">+C9*D9</f>
        <v>4020</v>
      </c>
    </row>
    <row r="10" spans="1:5" ht="15">
      <c r="A10" s="15"/>
      <c r="B10" s="15" t="s">
        <v>19</v>
      </c>
      <c r="C10" s="17">
        <f>+C8*0.0765</f>
        <v>573.75</v>
      </c>
      <c r="D10" s="18">
        <v>3</v>
      </c>
      <c r="E10" s="17">
        <f t="shared" si="0"/>
        <v>1721.25</v>
      </c>
    </row>
    <row r="11" spans="1:5" ht="15">
      <c r="A11" s="15"/>
      <c r="B11" s="15" t="s">
        <v>20</v>
      </c>
      <c r="C11" s="17">
        <f>C8*0.08</f>
        <v>600</v>
      </c>
      <c r="D11" s="18">
        <v>3</v>
      </c>
      <c r="E11" s="17">
        <f t="shared" si="0"/>
        <v>1800</v>
      </c>
    </row>
    <row r="12" spans="1:5" ht="15">
      <c r="A12" s="15"/>
      <c r="B12" s="15" t="s">
        <v>32</v>
      </c>
      <c r="C12" s="16"/>
      <c r="D12" s="16"/>
      <c r="E12" s="17">
        <f>-E6</f>
        <v>10384.615384615385</v>
      </c>
    </row>
    <row r="13" spans="1:5" ht="15">
      <c r="A13" s="15"/>
      <c r="B13" s="19" t="s">
        <v>31</v>
      </c>
      <c r="C13" s="15"/>
      <c r="D13" s="16"/>
      <c r="E13" s="17">
        <f>-E5</f>
        <v>15000</v>
      </c>
    </row>
    <row r="14" spans="1:5" ht="15">
      <c r="A14" s="15"/>
      <c r="B14" s="20" t="s">
        <v>30</v>
      </c>
      <c r="C14" s="16"/>
      <c r="D14" s="16"/>
      <c r="E14" s="17">
        <v>0</v>
      </c>
    </row>
    <row r="15" spans="1:5" ht="15">
      <c r="A15" s="21" t="s">
        <v>24</v>
      </c>
      <c r="B15" s="15"/>
      <c r="C15" s="16"/>
      <c r="D15" s="16"/>
      <c r="E15" s="17">
        <f>SUM(E5:E14)</f>
        <v>30041.25</v>
      </c>
    </row>
    <row r="16" spans="3:5" ht="15">
      <c r="C16" s="1"/>
      <c r="D16" s="1"/>
      <c r="E16" s="1"/>
    </row>
    <row r="17" spans="2:5" ht="15">
      <c r="B17" s="13" t="s">
        <v>26</v>
      </c>
      <c r="C17" s="1"/>
      <c r="D17" s="1"/>
      <c r="E17" s="1"/>
    </row>
    <row r="18" spans="2:5" ht="30" customHeight="1">
      <c r="B18" s="24" t="s">
        <v>27</v>
      </c>
      <c r="C18" s="24"/>
      <c r="D18" s="24"/>
      <c r="E18" s="24"/>
    </row>
    <row r="19" spans="2:5" ht="30" customHeight="1">
      <c r="B19" s="23" t="s">
        <v>28</v>
      </c>
      <c r="C19" s="23"/>
      <c r="D19" s="23"/>
      <c r="E19" s="23"/>
    </row>
    <row r="20" spans="2:5" ht="45.75" customHeight="1">
      <c r="B20" s="24" t="s">
        <v>29</v>
      </c>
      <c r="C20" s="24"/>
      <c r="D20" s="24"/>
      <c r="E20" s="24"/>
    </row>
  </sheetData>
  <mergeCells count="4">
    <mergeCell ref="B19:E19"/>
    <mergeCell ref="B18:E18"/>
    <mergeCell ref="B20:E20"/>
    <mergeCell ref="A1:E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J22"/>
  <sheetViews>
    <sheetView workbookViewId="0" topLeftCell="A1">
      <selection activeCell="H10" sqref="H10"/>
    </sheetView>
  </sheetViews>
  <sheetFormatPr defaultColWidth="9.140625" defaultRowHeight="15"/>
  <cols>
    <col min="7" max="7" width="30.00390625" style="0" customWidth="1"/>
    <col min="8" max="8" width="20.8515625" style="0" customWidth="1"/>
    <col min="9" max="9" width="22.7109375" style="0" customWidth="1"/>
    <col min="10" max="10" width="24.140625" style="0" customWidth="1"/>
  </cols>
  <sheetData>
    <row r="6" spans="7:10" ht="34.9" customHeight="1">
      <c r="G6" s="25" t="s">
        <v>14</v>
      </c>
      <c r="H6" s="25"/>
      <c r="I6" s="25"/>
      <c r="J6" s="25"/>
    </row>
    <row r="9" spans="8:10" ht="40.9" customHeight="1" thickBot="1">
      <c r="H9" s="5" t="s">
        <v>9</v>
      </c>
      <c r="I9" s="5" t="s">
        <v>10</v>
      </c>
      <c r="J9" s="6" t="s">
        <v>2</v>
      </c>
    </row>
    <row r="10" spans="7:10" ht="15">
      <c r="G10" t="s">
        <v>8</v>
      </c>
      <c r="H10" s="1">
        <f>I10/1.15</f>
        <v>73913.04347826088</v>
      </c>
      <c r="I10" s="1">
        <v>85000</v>
      </c>
      <c r="J10" s="1">
        <f>I10-H10</f>
        <v>11086.956521739121</v>
      </c>
    </row>
    <row r="11" spans="7:10" ht="15">
      <c r="G11" t="s">
        <v>3</v>
      </c>
      <c r="H11" s="1"/>
      <c r="I11" s="8">
        <v>-15000</v>
      </c>
      <c r="J11" s="8">
        <f>I11</f>
        <v>-15000</v>
      </c>
    </row>
    <row r="12" spans="7:10" ht="15">
      <c r="G12" t="s">
        <v>4</v>
      </c>
      <c r="H12" s="26" t="s">
        <v>12</v>
      </c>
      <c r="I12" s="26"/>
      <c r="J12" s="10">
        <v>0</v>
      </c>
    </row>
    <row r="13" spans="7:10" ht="15">
      <c r="G13" s="3" t="s">
        <v>7</v>
      </c>
      <c r="H13" s="1">
        <v>7500</v>
      </c>
      <c r="I13" s="1"/>
      <c r="J13" s="1">
        <f>H13</f>
        <v>7500</v>
      </c>
    </row>
    <row r="14" spans="7:10" ht="45.6" customHeight="1">
      <c r="G14" s="9" t="s">
        <v>5</v>
      </c>
      <c r="H14" s="26" t="s">
        <v>13</v>
      </c>
      <c r="I14" s="26"/>
      <c r="J14" s="10">
        <v>0</v>
      </c>
    </row>
    <row r="15" spans="8:10" ht="15">
      <c r="H15" s="1"/>
      <c r="I15" s="1"/>
      <c r="J15" s="7"/>
    </row>
    <row r="16" spans="7:10" ht="15.75" thickBot="1">
      <c r="G16" s="4"/>
      <c r="H16" s="11"/>
      <c r="I16" s="11"/>
      <c r="J16" s="12"/>
    </row>
    <row r="17" spans="7:10" ht="15">
      <c r="G17" t="s">
        <v>6</v>
      </c>
      <c r="H17" s="1"/>
      <c r="I17" s="1"/>
      <c r="J17" s="1">
        <f>SUM(J10:J16)</f>
        <v>3586.956521739121</v>
      </c>
    </row>
    <row r="18" spans="8:10" ht="15">
      <c r="H18" s="1"/>
      <c r="I18" s="1"/>
      <c r="J18" s="7"/>
    </row>
    <row r="19" spans="7:10" ht="28.15" customHeight="1">
      <c r="G19" s="27" t="s">
        <v>11</v>
      </c>
      <c r="H19" s="27"/>
      <c r="I19" s="27"/>
      <c r="J19" s="27"/>
    </row>
    <row r="20" ht="15">
      <c r="I20" s="2"/>
    </row>
    <row r="21" ht="15">
      <c r="G21" t="s">
        <v>0</v>
      </c>
    </row>
    <row r="22" ht="15">
      <c r="G22" t="s">
        <v>1</v>
      </c>
    </row>
  </sheetData>
  <mergeCells count="4">
    <mergeCell ref="H12:I12"/>
    <mergeCell ref="H14:I14"/>
    <mergeCell ref="G6:J6"/>
    <mergeCell ref="G19:J1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9C2A8E25AB34DB47DDDCC5E7A80BE" ma:contentTypeVersion="0" ma:contentTypeDescription="Create a new document." ma:contentTypeScope="" ma:versionID="f14edebb9020a03bb57e6b9f193714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493DC-AC1B-44A3-90EE-1A3AF517C0EE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84EC8C6-B069-4626-8D96-24573ACA1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2676B8-D409-406C-A362-9A1F570DA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mccoyma</dc:creator>
  <cp:keywords/>
  <dc:description/>
  <cp:lastModifiedBy>Mansfield, Janice</cp:lastModifiedBy>
  <cp:lastPrinted>2012-10-20T17:12:55Z</cp:lastPrinted>
  <dcterms:created xsi:type="dcterms:W3CDTF">2012-10-17T15:44:54Z</dcterms:created>
  <dcterms:modified xsi:type="dcterms:W3CDTF">2012-10-24T22:44:13Z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0x0101001529C2A8E25AB34DB47DDDCC5E7A80BE</vt:lpwstr>
  </property>
</Properties>
</file>