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535" activeTab="0"/>
  </bookViews>
  <sheets>
    <sheet name="Hidden Lake" sheetId="1" r:id="rId1"/>
  </sheets>
  <externalReferences>
    <externalReference r:id="rId4"/>
  </externalReferences>
  <definedNames>
    <definedName name="_xlnm.Print_Area" localSheetId="0">'Hidden Lake'!$C$3:$J$62</definedName>
  </definedNames>
  <calcPr fullCalcOnLoad="1"/>
</workbook>
</file>

<file path=xl/sharedStrings.xml><?xml version="1.0" encoding="utf-8"?>
<sst xmlns="http://schemas.openxmlformats.org/spreadsheetml/2006/main" count="38" uniqueCount="34">
  <si>
    <t>Public Works Trust Fund Loan</t>
  </si>
  <si>
    <t>Hidden Lake Pump Station</t>
  </si>
  <si>
    <t>Date</t>
  </si>
  <si>
    <t>Principal</t>
  </si>
  <si>
    <t>Annual Payment Streams</t>
  </si>
  <si>
    <t>Period</t>
  </si>
  <si>
    <t>Loan</t>
  </si>
  <si>
    <t>Bond*</t>
  </si>
  <si>
    <t>Difference</t>
  </si>
  <si>
    <t>Terms</t>
  </si>
  <si>
    <t>Rate</t>
  </si>
  <si>
    <t>Term</t>
  </si>
  <si>
    <t>20 year, total</t>
  </si>
  <si>
    <t>Bond</t>
  </si>
  <si>
    <t>35 years each issue</t>
  </si>
  <si>
    <t>Financing</t>
  </si>
  <si>
    <t>Sum of Payments</t>
  </si>
  <si>
    <t>NPV, 5.50%**</t>
  </si>
  <si>
    <t>* This represents three separate issues coinciding with the individual draws;</t>
  </si>
  <si>
    <t xml:space="preserve">      includes 2% issuance costs.</t>
  </si>
  <si>
    <t>** Present value in 2004 $</t>
  </si>
  <si>
    <t>2026</t>
  </si>
  <si>
    <t>Assumptions used in estimating expenditures include:</t>
  </si>
  <si>
    <t>1) Public Works Trust Fund loan is used to forego bond-funded capital expenditures</t>
  </si>
  <si>
    <t>2) Principle of $10,000,000 will be disbursed in four phases.</t>
  </si>
  <si>
    <t>Phase 1 - After contract is signed 20% ($2,000,000) will be received by July 2004.</t>
  </si>
  <si>
    <t>Phase 2 - After construction contract is signed 50% ($5,000,000) will be received, current estimate is 2005.</t>
  </si>
  <si>
    <t>Phase 3 - Construction continues and 25% ($2,500,000) will be received to fund construction, current estimate in 2006.</t>
  </si>
  <si>
    <t>Phase 4 - After the project is completed, the final amount of $500,000 will be received, current estimate in 2007.</t>
  </si>
  <si>
    <t xml:space="preserve">3) Principle of $10,000,000 is borrowed at 0.5% for 20 years with annual payment (principle and interest) as noted above under the </t>
  </si>
  <si>
    <t xml:space="preserve">    column titled "Loan", except in first year payment which is interest only on the loan.</t>
  </si>
  <si>
    <t>4) 35 years of revenue bonds issued at 5.25% with annual payments (principle and interest) would be estimated at $642,712.</t>
  </si>
  <si>
    <t>5) Net expenditure impact in year one is a reduction of $118,542 in debt service payments.</t>
  </si>
  <si>
    <t>6) Net expenditure impact in years two and three are aproximately $ 58,122 and $73,747 respectively in debt service payments.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</si>
</sst>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00%"/>
    <numFmt numFmtId="168" formatCode="_(* #,##0.0_);_(* \(#,##0.0\);_(* &quot;-&quot;??_);_(@_)"/>
    <numFmt numFmtId="169" formatCode="&quot;$&quot;#,##0.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0_);_(* \(#,##0.0000000\);_(* &quot;-&quot;??_);_(@_)"/>
    <numFmt numFmtId="175" formatCode="_(* #,##0.00000000_);_(* \(#,##0.00000000\);_(* &quot;-&quot;??_);_(@_)"/>
    <numFmt numFmtId="176" formatCode="_(* #,##0.000000000_);_(* \(#,##0.000000000\);_(* &quot;-&quot;??_);_(@_)"/>
    <numFmt numFmtId="177" formatCode="_(* #,##0.0000000000_);_(* \(#,##0.0000000000\);_(* &quot;-&quot;??_);_(@_)"/>
    <numFmt numFmtId="178" formatCode="_(* #,##0.00000000000_);_(* \(#,##0.00000000000\);_(* &quot;-&quot;??_);_(@_)"/>
    <numFmt numFmtId="179" formatCode="0.0"/>
    <numFmt numFmtId="180" formatCode="&quot;$&quot;#,##0.0_);\(&quot;$&quot;#,##0.0\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15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15" applyNumberFormat="1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/>
    </xf>
    <xf numFmtId="0" fontId="3" fillId="0" borderId="6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166" fontId="2" fillId="0" borderId="6" xfId="0" applyNumberFormat="1" applyFont="1" applyBorder="1" applyAlignment="1">
      <alignment/>
    </xf>
    <xf numFmtId="0" fontId="3" fillId="0" borderId="1" xfId="15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quotePrefix="1">
      <alignment/>
    </xf>
    <xf numFmtId="0" fontId="3" fillId="0" borderId="5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15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5" fontId="2" fillId="0" borderId="6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166" fontId="2" fillId="0" borderId="9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2" fillId="0" borderId="5" xfId="15" applyNumberFormat="1" applyFont="1" applyBorder="1" applyAlignment="1">
      <alignment horizontal="right"/>
    </xf>
    <xf numFmtId="167" fontId="2" fillId="0" borderId="0" xfId="19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7" fontId="3" fillId="0" borderId="4" xfId="19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7" fontId="2" fillId="0" borderId="4" xfId="19" applyNumberFormat="1" applyFont="1" applyBorder="1" applyAlignment="1">
      <alignment/>
    </xf>
    <xf numFmtId="6" fontId="2" fillId="0" borderId="0" xfId="0" applyNumberFormat="1" applyFont="1" applyAlignment="1">
      <alignment/>
    </xf>
    <xf numFmtId="0" fontId="2" fillId="0" borderId="5" xfId="0" applyFont="1" applyBorder="1" applyAlignment="1" quotePrefix="1">
      <alignment horizontal="left"/>
    </xf>
    <xf numFmtId="10" fontId="2" fillId="0" borderId="0" xfId="0" applyNumberFormat="1" applyFont="1" applyBorder="1" applyAlignment="1">
      <alignment horizontal="center"/>
    </xf>
    <xf numFmtId="6" fontId="2" fillId="0" borderId="6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8" xfId="0" applyFont="1" applyBorder="1" applyAlignment="1" quotePrefix="1">
      <alignment horizontal="left"/>
    </xf>
    <xf numFmtId="10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 quotePrefix="1">
      <alignment horizontal="left"/>
    </xf>
    <xf numFmtId="6" fontId="3" fillId="0" borderId="1" xfId="0" applyNumberFormat="1" applyFont="1" applyBorder="1" applyAlignment="1">
      <alignment horizontal="center"/>
    </xf>
    <xf numFmtId="6" fontId="3" fillId="0" borderId="2" xfId="0" applyNumberFormat="1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6" fontId="3" fillId="0" borderId="3" xfId="0" applyNumberFormat="1" applyFont="1" applyBorder="1" applyAlignment="1">
      <alignment horizontal="center"/>
    </xf>
    <xf numFmtId="6" fontId="3" fillId="0" borderId="4" xfId="0" applyNumberFormat="1" applyFont="1" applyBorder="1" applyAlignment="1" quotePrefix="1">
      <alignment horizontal="center"/>
    </xf>
    <xf numFmtId="0" fontId="3" fillId="0" borderId="5" xfId="0" applyFont="1" applyBorder="1" applyAlignment="1" quotePrefix="1">
      <alignment horizontal="left"/>
    </xf>
    <xf numFmtId="166" fontId="2" fillId="0" borderId="5" xfId="0" applyNumberFormat="1" applyFont="1" applyBorder="1" applyAlignment="1">
      <alignment/>
    </xf>
    <xf numFmtId="6" fontId="2" fillId="0" borderId="6" xfId="0" applyNumberFormat="1" applyFont="1" applyBorder="1" applyAlignment="1">
      <alignment/>
    </xf>
    <xf numFmtId="6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8" xfId="0" applyFont="1" applyBorder="1" applyAlignment="1">
      <alignment/>
    </xf>
    <xf numFmtId="5" fontId="2" fillId="0" borderId="8" xfId="0" applyNumberFormat="1" applyFont="1" applyBorder="1" applyAlignment="1">
      <alignment/>
    </xf>
    <xf numFmtId="5" fontId="2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6" fontId="3" fillId="0" borderId="0" xfId="0" applyNumberFormat="1" applyFont="1" applyBorder="1" applyAlignment="1" quotePrefix="1">
      <alignment horizontal="center"/>
    </xf>
    <xf numFmtId="6" fontId="2" fillId="0" borderId="0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15" applyNumberFormat="1" applyFont="1" applyBorder="1" applyAlignment="1">
      <alignment/>
    </xf>
    <xf numFmtId="0" fontId="2" fillId="0" borderId="8" xfId="15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5" fontId="4" fillId="0" borderId="1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6" fillId="0" borderId="0" xfId="0" applyFont="1" applyAlignment="1">
      <alignment/>
    </xf>
    <xf numFmtId="0" fontId="3" fillId="0" borderId="3" xfId="15" applyNumberFormat="1" applyFont="1" applyBorder="1" applyAlignment="1" quotePrefix="1">
      <alignment horizontal="center"/>
    </xf>
    <xf numFmtId="0" fontId="3" fillId="0" borderId="10" xfId="15" applyNumberFormat="1" applyFont="1" applyBorder="1" applyAlignment="1" quotePrefix="1">
      <alignment horizontal="center"/>
    </xf>
    <xf numFmtId="0" fontId="3" fillId="0" borderId="4" xfId="15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nalyses\srf%20&amp;%20pwtf\Public%20Works%20Fund%205-21-04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example"/>
    </sheetNames>
    <sheetDataSet>
      <sheetData sheetId="1">
        <row r="8">
          <cell r="D8">
            <v>10000</v>
          </cell>
          <cell r="L8">
            <v>128542.36167131491</v>
          </cell>
        </row>
        <row r="9">
          <cell r="D9">
            <v>391775.79446557973</v>
          </cell>
          <cell r="L9">
            <v>449898.26584960223</v>
          </cell>
        </row>
        <row r="10">
          <cell r="D10">
            <v>536828.8050003299</v>
          </cell>
          <cell r="L10">
            <v>610576.2179387459</v>
          </cell>
        </row>
        <row r="11">
          <cell r="D11">
            <v>567055.3843000992</v>
          </cell>
          <cell r="L11">
            <v>642711.8083565746</v>
          </cell>
        </row>
        <row r="12">
          <cell r="D12">
            <v>566529.0685106256</v>
          </cell>
          <cell r="L12">
            <v>642711.8083565746</v>
          </cell>
        </row>
        <row r="13">
          <cell r="D13">
            <v>566002.7527211519</v>
          </cell>
          <cell r="L13">
            <v>642711.8083565746</v>
          </cell>
        </row>
        <row r="14">
          <cell r="D14">
            <v>565476.4369316782</v>
          </cell>
          <cell r="L14">
            <v>642711.8083565746</v>
          </cell>
        </row>
        <row r="15">
          <cell r="D15">
            <v>564950.1211422045</v>
          </cell>
          <cell r="L15">
            <v>642711.8083565746</v>
          </cell>
        </row>
        <row r="16">
          <cell r="D16">
            <v>564423.8053527308</v>
          </cell>
          <cell r="L16">
            <v>642711.8083565746</v>
          </cell>
        </row>
        <row r="17">
          <cell r="D17">
            <v>563897.4895632572</v>
          </cell>
          <cell r="L17">
            <v>642711.8083565746</v>
          </cell>
        </row>
        <row r="18">
          <cell r="D18">
            <v>563371.1737737835</v>
          </cell>
          <cell r="L18">
            <v>642711.8083565746</v>
          </cell>
        </row>
        <row r="19">
          <cell r="D19">
            <v>562844.8579843098</v>
          </cell>
          <cell r="L19">
            <v>642711.8083565746</v>
          </cell>
        </row>
        <row r="20">
          <cell r="D20">
            <v>562318.5421948361</v>
          </cell>
          <cell r="L20">
            <v>642711.8083565746</v>
          </cell>
        </row>
        <row r="21">
          <cell r="D21">
            <v>561792.2264053625</v>
          </cell>
          <cell r="L21">
            <v>642711.8083565746</v>
          </cell>
        </row>
        <row r="22">
          <cell r="D22">
            <v>561265.9106158888</v>
          </cell>
          <cell r="L22">
            <v>642711.8083565746</v>
          </cell>
        </row>
        <row r="23">
          <cell r="D23">
            <v>560739.5948264151</v>
          </cell>
          <cell r="L23">
            <v>642711.8083565746</v>
          </cell>
        </row>
        <row r="24">
          <cell r="D24">
            <v>560213.2790369414</v>
          </cell>
          <cell r="L24">
            <v>642711.8083565746</v>
          </cell>
        </row>
        <row r="25">
          <cell r="D25">
            <v>559686.9632474676</v>
          </cell>
          <cell r="L25">
            <v>642711.8083565746</v>
          </cell>
        </row>
        <row r="26">
          <cell r="D26">
            <v>559160.647457994</v>
          </cell>
          <cell r="L26">
            <v>642711.8083565746</v>
          </cell>
        </row>
        <row r="27">
          <cell r="D27">
            <v>558634.3316685203</v>
          </cell>
          <cell r="L27">
            <v>642711.8083565746</v>
          </cell>
        </row>
        <row r="28">
          <cell r="L28">
            <v>642711.8083565746</v>
          </cell>
        </row>
        <row r="29">
          <cell r="L29">
            <v>642711.8083565746</v>
          </cell>
        </row>
        <row r="30">
          <cell r="L30">
            <v>642711.8083565746</v>
          </cell>
        </row>
        <row r="31">
          <cell r="L31">
            <v>642711.8083565746</v>
          </cell>
        </row>
        <row r="32">
          <cell r="L32">
            <v>642711.8083565746</v>
          </cell>
        </row>
        <row r="33">
          <cell r="L33">
            <v>642711.8083565746</v>
          </cell>
        </row>
        <row r="34">
          <cell r="L34">
            <v>642711.8083565746</v>
          </cell>
        </row>
        <row r="35">
          <cell r="L35">
            <v>642711.8083565746</v>
          </cell>
        </row>
        <row r="36">
          <cell r="L36">
            <v>642711.8083565746</v>
          </cell>
        </row>
        <row r="37">
          <cell r="L37">
            <v>642711.8083565746</v>
          </cell>
        </row>
        <row r="38">
          <cell r="L38">
            <v>642711.8083565746</v>
          </cell>
        </row>
        <row r="39">
          <cell r="L39">
            <v>642711.8083565746</v>
          </cell>
        </row>
        <row r="40">
          <cell r="L40">
            <v>642711.8083565746</v>
          </cell>
        </row>
        <row r="41">
          <cell r="L41">
            <v>642711.8083565746</v>
          </cell>
        </row>
        <row r="42">
          <cell r="L42">
            <v>642711.8083565746</v>
          </cell>
        </row>
        <row r="43">
          <cell r="L43">
            <v>514169.44668525964</v>
          </cell>
        </row>
        <row r="44">
          <cell r="L44">
            <v>192813.5425069724</v>
          </cell>
        </row>
        <row r="45">
          <cell r="L45">
            <v>32135.590417828727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2"/>
  <sheetViews>
    <sheetView tabSelected="1" workbookViewId="0" topLeftCell="A1">
      <selection activeCell="E7" sqref="E7"/>
    </sheetView>
  </sheetViews>
  <sheetFormatPr defaultColWidth="9.140625" defaultRowHeight="12.75"/>
  <cols>
    <col min="3" max="3" width="12.140625" style="0" customWidth="1"/>
    <col min="4" max="4" width="15.140625" style="0" customWidth="1"/>
    <col min="5" max="5" width="17.7109375" style="0" bestFit="1" customWidth="1"/>
    <col min="6" max="6" width="9.8515625" style="0" customWidth="1"/>
    <col min="7" max="7" width="9.28125" style="1" bestFit="1" customWidth="1"/>
    <col min="8" max="8" width="12.28125" style="4" bestFit="1" customWidth="1"/>
    <col min="9" max="9" width="10.7109375" style="3" customWidth="1"/>
    <col min="10" max="10" width="11.00390625" style="4" customWidth="1"/>
  </cols>
  <sheetData>
    <row r="3" ht="12.75">
      <c r="H3" s="2"/>
    </row>
    <row r="4" spans="3:8" ht="12.75">
      <c r="C4" s="5" t="s">
        <v>0</v>
      </c>
      <c r="G4" s="6"/>
      <c r="H4" s="7"/>
    </row>
    <row r="5" spans="3:8" ht="12.75">
      <c r="C5" s="8" t="s">
        <v>1</v>
      </c>
      <c r="G5" s="6"/>
      <c r="H5" s="7"/>
    </row>
    <row r="6" spans="3:10" ht="12.75">
      <c r="C6" s="9"/>
      <c r="D6" s="9"/>
      <c r="E6" s="9"/>
      <c r="F6" s="9"/>
      <c r="G6" s="10"/>
      <c r="H6" s="11"/>
      <c r="I6" s="12"/>
      <c r="J6" s="9"/>
    </row>
    <row r="7" spans="3:10" ht="12.75">
      <c r="C7" s="13" t="s">
        <v>2</v>
      </c>
      <c r="D7" s="14" t="s">
        <v>3</v>
      </c>
      <c r="E7" s="9"/>
      <c r="F7" s="9"/>
      <c r="G7" s="76" t="s">
        <v>4</v>
      </c>
      <c r="H7" s="77"/>
      <c r="I7" s="77"/>
      <c r="J7" s="78"/>
    </row>
    <row r="8" spans="3:10" ht="12.75">
      <c r="C8" s="15"/>
      <c r="D8" s="16"/>
      <c r="E8" s="9"/>
      <c r="F8" s="9"/>
      <c r="G8" s="17"/>
      <c r="H8" s="18"/>
      <c r="I8" s="19"/>
      <c r="J8" s="20"/>
    </row>
    <row r="9" spans="3:10" ht="12.75">
      <c r="C9" s="21">
        <v>2004</v>
      </c>
      <c r="D9" s="22">
        <v>2000000</v>
      </c>
      <c r="E9" s="9"/>
      <c r="F9" s="9"/>
      <c r="G9" s="23" t="s">
        <v>5</v>
      </c>
      <c r="H9" s="24" t="s">
        <v>6</v>
      </c>
      <c r="I9" s="25" t="s">
        <v>7</v>
      </c>
      <c r="J9" s="14" t="s">
        <v>8</v>
      </c>
    </row>
    <row r="10" spans="3:10" ht="12.75">
      <c r="C10" s="21">
        <v>2005</v>
      </c>
      <c r="D10" s="22">
        <v>5000000</v>
      </c>
      <c r="E10" s="9"/>
      <c r="F10" s="9"/>
      <c r="G10" s="26"/>
      <c r="H10" s="27"/>
      <c r="I10" s="19"/>
      <c r="J10" s="28"/>
    </row>
    <row r="11" spans="3:10" ht="12.75">
      <c r="C11" s="21">
        <v>2006</v>
      </c>
      <c r="D11" s="22">
        <v>2500000</v>
      </c>
      <c r="E11" s="9"/>
      <c r="F11" s="9"/>
      <c r="G11" s="29">
        <v>2004</v>
      </c>
      <c r="H11" s="30">
        <v>0</v>
      </c>
      <c r="I11" s="31">
        <v>0</v>
      </c>
      <c r="J11" s="32">
        <v>0</v>
      </c>
    </row>
    <row r="12" spans="3:10" ht="12.75">
      <c r="C12" s="33">
        <v>2007</v>
      </c>
      <c r="D12" s="34">
        <v>500000</v>
      </c>
      <c r="E12" s="9"/>
      <c r="F12" s="9"/>
      <c r="G12" s="29">
        <v>2005</v>
      </c>
      <c r="H12" s="30">
        <f>+'[1]Detail'!D8</f>
        <v>10000</v>
      </c>
      <c r="I12" s="35">
        <f>+'[1]Detail'!L8</f>
        <v>128542.36167131491</v>
      </c>
      <c r="J12" s="32">
        <f aca="true" t="shared" si="0" ref="J12:J49">+H12-I12</f>
        <v>-118542.36167131491</v>
      </c>
    </row>
    <row r="13" spans="3:10" ht="12.75">
      <c r="C13" s="9"/>
      <c r="D13" s="9"/>
      <c r="E13" s="9"/>
      <c r="F13" s="9"/>
      <c r="G13" s="36">
        <v>2006</v>
      </c>
      <c r="H13" s="30">
        <f>+'[1]Detail'!D9</f>
        <v>391775.79446557973</v>
      </c>
      <c r="I13" s="35">
        <f>+'[1]Detail'!L9</f>
        <v>449898.26584960223</v>
      </c>
      <c r="J13" s="32">
        <f t="shared" si="0"/>
        <v>-58122.4713840225</v>
      </c>
    </row>
    <row r="14" spans="3:10" ht="12.75">
      <c r="C14" s="9"/>
      <c r="D14" s="9"/>
      <c r="E14" s="9"/>
      <c r="F14" s="37"/>
      <c r="G14" s="29">
        <v>2007</v>
      </c>
      <c r="H14" s="30">
        <f>+'[1]Detail'!D10</f>
        <v>536828.8050003299</v>
      </c>
      <c r="I14" s="35">
        <f>+'[1]Detail'!L10</f>
        <v>610576.2179387459</v>
      </c>
      <c r="J14" s="32">
        <f t="shared" si="0"/>
        <v>-73747.412938416</v>
      </c>
    </row>
    <row r="15" spans="3:10" ht="12.75">
      <c r="C15" s="38" t="s">
        <v>9</v>
      </c>
      <c r="D15" s="39" t="s">
        <v>10</v>
      </c>
      <c r="E15" s="40" t="s">
        <v>11</v>
      </c>
      <c r="F15" s="37"/>
      <c r="G15" s="36">
        <v>2008</v>
      </c>
      <c r="H15" s="30">
        <f>+'[1]Detail'!D11</f>
        <v>567055.3843000992</v>
      </c>
      <c r="I15" s="35">
        <f>+'[1]Detail'!L11</f>
        <v>642711.8083565746</v>
      </c>
      <c r="J15" s="32">
        <f t="shared" si="0"/>
        <v>-75656.4240564754</v>
      </c>
    </row>
    <row r="16" spans="3:10" ht="12.75">
      <c r="C16" s="38"/>
      <c r="D16" s="41"/>
      <c r="E16" s="42"/>
      <c r="F16" s="43"/>
      <c r="G16" s="29">
        <v>2009</v>
      </c>
      <c r="H16" s="30">
        <f>+'[1]Detail'!D12</f>
        <v>566529.0685106256</v>
      </c>
      <c r="I16" s="35">
        <f>+'[1]Detail'!L12</f>
        <v>642711.8083565746</v>
      </c>
      <c r="J16" s="32">
        <f t="shared" si="0"/>
        <v>-76182.73984594899</v>
      </c>
    </row>
    <row r="17" spans="3:10" ht="12.75">
      <c r="C17" s="44" t="s">
        <v>6</v>
      </c>
      <c r="D17" s="45">
        <v>0.005</v>
      </c>
      <c r="E17" s="46" t="s">
        <v>12</v>
      </c>
      <c r="F17" s="9"/>
      <c r="G17" s="36">
        <v>2010</v>
      </c>
      <c r="H17" s="30">
        <f>+'[1]Detail'!D13</f>
        <v>566002.7527211519</v>
      </c>
      <c r="I17" s="35">
        <f>+'[1]Detail'!L13</f>
        <v>642711.8083565746</v>
      </c>
      <c r="J17" s="32">
        <f t="shared" si="0"/>
        <v>-76709.0556354227</v>
      </c>
    </row>
    <row r="18" spans="2:10" ht="12.75">
      <c r="B18" s="47"/>
      <c r="C18" s="48" t="s">
        <v>13</v>
      </c>
      <c r="D18" s="49">
        <v>0.0525</v>
      </c>
      <c r="E18" s="50" t="s">
        <v>14</v>
      </c>
      <c r="F18" s="9"/>
      <c r="G18" s="29">
        <v>2011</v>
      </c>
      <c r="H18" s="30">
        <f>+'[1]Detail'!D14</f>
        <v>565476.4369316782</v>
      </c>
      <c r="I18" s="35">
        <f>+'[1]Detail'!L14</f>
        <v>642711.8083565746</v>
      </c>
      <c r="J18" s="32">
        <f t="shared" si="0"/>
        <v>-77235.37142489641</v>
      </c>
    </row>
    <row r="19" spans="3:10" ht="12.75">
      <c r="C19" s="9"/>
      <c r="D19" s="9"/>
      <c r="E19" s="9"/>
      <c r="F19" s="9"/>
      <c r="G19" s="36">
        <v>2012</v>
      </c>
      <c r="H19" s="30">
        <f>+'[1]Detail'!D15</f>
        <v>564950.1211422045</v>
      </c>
      <c r="I19" s="35">
        <f>+'[1]Detail'!L15</f>
        <v>642711.8083565746</v>
      </c>
      <c r="J19" s="32">
        <f t="shared" si="0"/>
        <v>-77761.68721437012</v>
      </c>
    </row>
    <row r="20" spans="3:10" ht="12.75">
      <c r="C20" s="9"/>
      <c r="D20" s="9"/>
      <c r="E20" s="9"/>
      <c r="F20" s="9"/>
      <c r="G20" s="29">
        <v>2013</v>
      </c>
      <c r="H20" s="30">
        <f>+'[1]Detail'!D16</f>
        <v>564423.8053527308</v>
      </c>
      <c r="I20" s="35">
        <f>+'[1]Detail'!L16</f>
        <v>642711.8083565746</v>
      </c>
      <c r="J20" s="32">
        <f t="shared" si="0"/>
        <v>-78288.00300384383</v>
      </c>
    </row>
    <row r="21" spans="3:10" ht="12.75">
      <c r="C21" s="9"/>
      <c r="D21" s="9"/>
      <c r="E21" s="9"/>
      <c r="F21" s="9"/>
      <c r="G21" s="36">
        <v>2014</v>
      </c>
      <c r="H21" s="30">
        <f>+'[1]Detail'!D17</f>
        <v>563897.4895632572</v>
      </c>
      <c r="I21" s="35">
        <f>+'[1]Detail'!L17</f>
        <v>642711.8083565746</v>
      </c>
      <c r="J21" s="32">
        <f t="shared" si="0"/>
        <v>-78814.31879331742</v>
      </c>
    </row>
    <row r="22" spans="3:10" ht="12.75">
      <c r="C22" s="9"/>
      <c r="D22" s="9"/>
      <c r="E22" s="9"/>
      <c r="F22" s="9"/>
      <c r="G22" s="29">
        <v>2015</v>
      </c>
      <c r="H22" s="30">
        <f>+'[1]Detail'!D18</f>
        <v>563371.1737737835</v>
      </c>
      <c r="I22" s="35">
        <f>+'[1]Detail'!L18</f>
        <v>642711.8083565746</v>
      </c>
      <c r="J22" s="32">
        <f t="shared" si="0"/>
        <v>-79340.63458279113</v>
      </c>
    </row>
    <row r="23" spans="3:10" ht="12.75">
      <c r="C23" s="9"/>
      <c r="D23" s="9"/>
      <c r="E23" s="9"/>
      <c r="F23" s="9"/>
      <c r="G23" s="36">
        <v>2016</v>
      </c>
      <c r="H23" s="30">
        <f>+'[1]Detail'!D19</f>
        <v>562844.8579843098</v>
      </c>
      <c r="I23" s="35">
        <f>+'[1]Detail'!L19</f>
        <v>642711.8083565746</v>
      </c>
      <c r="J23" s="32">
        <f t="shared" si="0"/>
        <v>-79866.95037226484</v>
      </c>
    </row>
    <row r="24" spans="3:10" ht="12.75">
      <c r="C24" s="13" t="s">
        <v>15</v>
      </c>
      <c r="D24" s="51" t="s">
        <v>16</v>
      </c>
      <c r="E24" s="52" t="s">
        <v>17</v>
      </c>
      <c r="F24" s="9"/>
      <c r="G24" s="29">
        <v>2017</v>
      </c>
      <c r="H24" s="30">
        <f>+'[1]Detail'!D20</f>
        <v>562318.5421948361</v>
      </c>
      <c r="I24" s="35">
        <f>+'[1]Detail'!L20</f>
        <v>642711.8083565746</v>
      </c>
      <c r="J24" s="32">
        <f t="shared" si="0"/>
        <v>-80393.26616173855</v>
      </c>
    </row>
    <row r="25" spans="3:10" ht="12.75">
      <c r="C25" s="53"/>
      <c r="D25" s="54"/>
      <c r="E25" s="55"/>
      <c r="F25" s="9"/>
      <c r="G25" s="36">
        <v>2018</v>
      </c>
      <c r="H25" s="30">
        <f>+'[1]Detail'!D21</f>
        <v>561792.2264053625</v>
      </c>
      <c r="I25" s="35">
        <f>+'[1]Detail'!L21</f>
        <v>642711.8083565746</v>
      </c>
      <c r="J25" s="32">
        <f t="shared" si="0"/>
        <v>-80919.58195121214</v>
      </c>
    </row>
    <row r="26" spans="3:10" ht="12.75">
      <c r="C26" s="56" t="s">
        <v>6</v>
      </c>
      <c r="D26" s="57">
        <f>SUM(H11:H31)</f>
        <v>10506967.185199175</v>
      </c>
      <c r="E26" s="58">
        <f>NPV(0.055,H11:H31)</f>
        <v>5718016.283904395</v>
      </c>
      <c r="F26" s="9"/>
      <c r="G26" s="29">
        <v>2019</v>
      </c>
      <c r="H26" s="30">
        <f>+'[1]Detail'!D22</f>
        <v>561265.9106158888</v>
      </c>
      <c r="I26" s="35">
        <f>+'[1]Detail'!L22</f>
        <v>642711.8083565746</v>
      </c>
      <c r="J26" s="32">
        <f t="shared" si="0"/>
        <v>-81445.89774068585</v>
      </c>
    </row>
    <row r="27" spans="3:10" ht="12.75">
      <c r="C27" s="56" t="s">
        <v>7</v>
      </c>
      <c r="D27" s="59">
        <f>SUM(I11:I49)</f>
        <v>22494913.29248011</v>
      </c>
      <c r="E27" s="58">
        <f>NPV(0.055,I11:I49)</f>
        <v>8824019.43764128</v>
      </c>
      <c r="F27" s="9"/>
      <c r="G27" s="36">
        <v>2020</v>
      </c>
      <c r="H27" s="30">
        <f>+'[1]Detail'!D23</f>
        <v>560739.5948264151</v>
      </c>
      <c r="I27" s="35">
        <f>+'[1]Detail'!L23</f>
        <v>642711.8083565746</v>
      </c>
      <c r="J27" s="32">
        <f t="shared" si="0"/>
        <v>-81972.21353015956</v>
      </c>
    </row>
    <row r="28" spans="3:10" ht="12.75">
      <c r="C28" s="60"/>
      <c r="D28" s="60"/>
      <c r="E28" s="61"/>
      <c r="F28" s="9"/>
      <c r="G28" s="29">
        <v>2021</v>
      </c>
      <c r="H28" s="30">
        <f>+'[1]Detail'!D24</f>
        <v>560213.2790369414</v>
      </c>
      <c r="I28" s="35">
        <f>+'[1]Detail'!L24</f>
        <v>642711.8083565746</v>
      </c>
      <c r="J28" s="32">
        <f t="shared" si="0"/>
        <v>-82498.52931963326</v>
      </c>
    </row>
    <row r="29" spans="3:10" ht="12.75">
      <c r="C29" s="62" t="s">
        <v>8</v>
      </c>
      <c r="D29" s="63">
        <f>+D26-D27</f>
        <v>-11987946.107280936</v>
      </c>
      <c r="E29" s="64">
        <f>+E26-E27</f>
        <v>-3106003.1537368847</v>
      </c>
      <c r="F29" s="12"/>
      <c r="G29" s="36">
        <v>2022</v>
      </c>
      <c r="H29" s="30">
        <f>+'[1]Detail'!D25</f>
        <v>559686.9632474676</v>
      </c>
      <c r="I29" s="35">
        <f>+'[1]Detail'!L25</f>
        <v>642711.8083565746</v>
      </c>
      <c r="J29" s="32">
        <f t="shared" si="0"/>
        <v>-83024.84510910697</v>
      </c>
    </row>
    <row r="30" spans="3:10" ht="12.75">
      <c r="C30" s="9"/>
      <c r="D30" s="9"/>
      <c r="E30" s="9"/>
      <c r="F30" s="9"/>
      <c r="G30" s="29">
        <v>2023</v>
      </c>
      <c r="H30" s="30">
        <f>+'[1]Detail'!D26</f>
        <v>559160.647457994</v>
      </c>
      <c r="I30" s="35">
        <f>+'[1]Detail'!L26</f>
        <v>642711.8083565746</v>
      </c>
      <c r="J30" s="32">
        <f t="shared" si="0"/>
        <v>-83551.16089858057</v>
      </c>
    </row>
    <row r="31" spans="3:10" ht="12.75">
      <c r="C31" s="65" t="s">
        <v>18</v>
      </c>
      <c r="D31" s="9"/>
      <c r="E31" s="9"/>
      <c r="F31" s="9"/>
      <c r="G31" s="36">
        <v>2024</v>
      </c>
      <c r="H31" s="30">
        <f>+'[1]Detail'!D27</f>
        <v>558634.3316685203</v>
      </c>
      <c r="I31" s="35">
        <f>+'[1]Detail'!L27</f>
        <v>642711.8083565746</v>
      </c>
      <c r="J31" s="32">
        <f t="shared" si="0"/>
        <v>-84077.47668805427</v>
      </c>
    </row>
    <row r="32" spans="3:10" ht="12.75">
      <c r="C32" s="65" t="s">
        <v>19</v>
      </c>
      <c r="D32" s="9"/>
      <c r="E32" s="9"/>
      <c r="F32" s="9"/>
      <c r="G32" s="29">
        <v>2025</v>
      </c>
      <c r="H32" s="30"/>
      <c r="I32" s="35">
        <f>+'[1]Detail'!L28</f>
        <v>642711.8083565746</v>
      </c>
      <c r="J32" s="32">
        <f t="shared" si="0"/>
        <v>-642711.8083565746</v>
      </c>
    </row>
    <row r="33" spans="3:10" ht="12.75">
      <c r="C33" s="65" t="s">
        <v>20</v>
      </c>
      <c r="D33" s="9"/>
      <c r="E33" s="9"/>
      <c r="F33" s="9"/>
      <c r="G33" s="36" t="s">
        <v>21</v>
      </c>
      <c r="H33" s="30"/>
      <c r="I33" s="35">
        <f>+'[1]Detail'!L29</f>
        <v>642711.8083565746</v>
      </c>
      <c r="J33" s="32">
        <f t="shared" si="0"/>
        <v>-642711.8083565746</v>
      </c>
    </row>
    <row r="34" spans="3:10" ht="12.75">
      <c r="C34" s="9"/>
      <c r="D34" s="9"/>
      <c r="E34" s="66"/>
      <c r="F34" s="66"/>
      <c r="G34" s="29">
        <v>2027</v>
      </c>
      <c r="H34" s="30"/>
      <c r="I34" s="35">
        <f>+'[1]Detail'!L30</f>
        <v>642711.8083565746</v>
      </c>
      <c r="J34" s="32">
        <f t="shared" si="0"/>
        <v>-642711.8083565746</v>
      </c>
    </row>
    <row r="35" spans="3:10" ht="12.75">
      <c r="C35" s="9"/>
      <c r="D35" s="9"/>
      <c r="E35" s="67"/>
      <c r="F35" s="67"/>
      <c r="G35" s="29">
        <v>2028</v>
      </c>
      <c r="H35" s="30"/>
      <c r="I35" s="35">
        <f>+'[1]Detail'!L31</f>
        <v>642711.8083565746</v>
      </c>
      <c r="J35" s="32">
        <f t="shared" si="0"/>
        <v>-642711.8083565746</v>
      </c>
    </row>
    <row r="36" spans="3:10" ht="12.75">
      <c r="C36" s="9"/>
      <c r="D36" s="9"/>
      <c r="E36" s="68"/>
      <c r="F36" s="68"/>
      <c r="G36" s="29">
        <v>2029</v>
      </c>
      <c r="H36" s="30"/>
      <c r="I36" s="35">
        <f>+'[1]Detail'!L32</f>
        <v>642711.8083565746</v>
      </c>
      <c r="J36" s="32">
        <f t="shared" si="0"/>
        <v>-642711.8083565746</v>
      </c>
    </row>
    <row r="37" spans="3:10" ht="12.75">
      <c r="C37" s="9"/>
      <c r="D37" s="9"/>
      <c r="E37" s="68"/>
      <c r="F37" s="68"/>
      <c r="G37" s="29">
        <v>2030</v>
      </c>
      <c r="H37" s="30"/>
      <c r="I37" s="35">
        <f>+'[1]Detail'!L33</f>
        <v>642711.8083565746</v>
      </c>
      <c r="J37" s="32">
        <f t="shared" si="0"/>
        <v>-642711.8083565746</v>
      </c>
    </row>
    <row r="38" spans="3:10" ht="12.75">
      <c r="C38" s="9"/>
      <c r="D38" s="9"/>
      <c r="E38" s="69"/>
      <c r="F38" s="69"/>
      <c r="G38" s="29">
        <v>2031</v>
      </c>
      <c r="H38" s="30"/>
      <c r="I38" s="35">
        <f>+'[1]Detail'!L34</f>
        <v>642711.8083565746</v>
      </c>
      <c r="J38" s="32">
        <f t="shared" si="0"/>
        <v>-642711.8083565746</v>
      </c>
    </row>
    <row r="39" spans="3:10" ht="12.75">
      <c r="C39" s="9"/>
      <c r="D39" s="9"/>
      <c r="E39" s="68"/>
      <c r="F39" s="68"/>
      <c r="G39" s="29">
        <v>2032</v>
      </c>
      <c r="H39" s="30"/>
      <c r="I39" s="35">
        <f>+'[1]Detail'!L35</f>
        <v>642711.8083565746</v>
      </c>
      <c r="J39" s="32">
        <f t="shared" si="0"/>
        <v>-642711.8083565746</v>
      </c>
    </row>
    <row r="40" spans="3:10" ht="12.75">
      <c r="C40" s="9"/>
      <c r="D40" s="9"/>
      <c r="E40" s="9"/>
      <c r="F40" s="9"/>
      <c r="G40" s="29">
        <v>2033</v>
      </c>
      <c r="H40" s="30"/>
      <c r="I40" s="35">
        <f>+'[1]Detail'!L36</f>
        <v>642711.8083565746</v>
      </c>
      <c r="J40" s="32">
        <f t="shared" si="0"/>
        <v>-642711.8083565746</v>
      </c>
    </row>
    <row r="41" spans="3:10" ht="12.75">
      <c r="C41" s="9"/>
      <c r="D41" s="9"/>
      <c r="E41" s="9"/>
      <c r="F41" s="9"/>
      <c r="G41" s="29">
        <v>2034</v>
      </c>
      <c r="H41" s="30"/>
      <c r="I41" s="35">
        <f>+'[1]Detail'!L37</f>
        <v>642711.8083565746</v>
      </c>
      <c r="J41" s="32">
        <f t="shared" si="0"/>
        <v>-642711.8083565746</v>
      </c>
    </row>
    <row r="42" spans="3:10" ht="12.75">
      <c r="C42" s="9"/>
      <c r="D42" s="9"/>
      <c r="E42" s="9"/>
      <c r="F42" s="9"/>
      <c r="G42" s="29">
        <v>2035</v>
      </c>
      <c r="H42" s="30"/>
      <c r="I42" s="35">
        <f>+'[1]Detail'!L38</f>
        <v>642711.8083565746</v>
      </c>
      <c r="J42" s="32">
        <f t="shared" si="0"/>
        <v>-642711.8083565746</v>
      </c>
    </row>
    <row r="43" spans="3:10" ht="12.75">
      <c r="C43" s="9"/>
      <c r="D43" s="9"/>
      <c r="E43" s="9"/>
      <c r="F43" s="9"/>
      <c r="G43" s="29">
        <v>2036</v>
      </c>
      <c r="H43" s="30"/>
      <c r="I43" s="35">
        <f>+'[1]Detail'!L39</f>
        <v>642711.8083565746</v>
      </c>
      <c r="J43" s="32">
        <f t="shared" si="0"/>
        <v>-642711.8083565746</v>
      </c>
    </row>
    <row r="44" spans="3:10" ht="12.75">
      <c r="C44" s="9"/>
      <c r="D44" s="9"/>
      <c r="E44" s="9"/>
      <c r="F44" s="9"/>
      <c r="G44" s="29">
        <v>2037</v>
      </c>
      <c r="H44" s="30"/>
      <c r="I44" s="35">
        <f>+'[1]Detail'!L40</f>
        <v>642711.8083565746</v>
      </c>
      <c r="J44" s="32">
        <f t="shared" si="0"/>
        <v>-642711.8083565746</v>
      </c>
    </row>
    <row r="45" spans="3:10" ht="12.75">
      <c r="C45" s="9"/>
      <c r="D45" s="9"/>
      <c r="E45" s="9"/>
      <c r="F45" s="9"/>
      <c r="G45" s="29">
        <v>2038</v>
      </c>
      <c r="H45" s="30"/>
      <c r="I45" s="35">
        <f>+'[1]Detail'!L41</f>
        <v>642711.8083565746</v>
      </c>
      <c r="J45" s="32">
        <f t="shared" si="0"/>
        <v>-642711.8083565746</v>
      </c>
    </row>
    <row r="46" spans="3:10" ht="12.75">
      <c r="C46" s="9"/>
      <c r="D46" s="9"/>
      <c r="E46" s="9"/>
      <c r="F46" s="9"/>
      <c r="G46" s="29">
        <v>2039</v>
      </c>
      <c r="H46" s="30"/>
      <c r="I46" s="35">
        <f>+'[1]Detail'!L42</f>
        <v>642711.8083565746</v>
      </c>
      <c r="J46" s="32">
        <f t="shared" si="0"/>
        <v>-642711.8083565746</v>
      </c>
    </row>
    <row r="47" spans="3:10" ht="12.75">
      <c r="C47" s="9"/>
      <c r="D47" s="9"/>
      <c r="E47" s="9"/>
      <c r="F47" s="9"/>
      <c r="G47" s="29">
        <v>2040</v>
      </c>
      <c r="H47" s="30"/>
      <c r="I47" s="35">
        <f>+'[1]Detail'!L43</f>
        <v>514169.44668525964</v>
      </c>
      <c r="J47" s="32">
        <f t="shared" si="0"/>
        <v>-514169.44668525964</v>
      </c>
    </row>
    <row r="48" spans="3:10" ht="12.75">
      <c r="C48" s="9"/>
      <c r="D48" s="9"/>
      <c r="E48" s="9"/>
      <c r="F48" s="9"/>
      <c r="G48" s="29">
        <v>2041</v>
      </c>
      <c r="H48" s="30"/>
      <c r="I48" s="35">
        <f>+'[1]Detail'!L44</f>
        <v>192813.5425069724</v>
      </c>
      <c r="J48" s="32">
        <f t="shared" si="0"/>
        <v>-192813.5425069724</v>
      </c>
    </row>
    <row r="49" spans="3:10" ht="12.75">
      <c r="C49" s="9"/>
      <c r="D49" s="9"/>
      <c r="E49" s="9"/>
      <c r="F49" s="9"/>
      <c r="G49" s="70">
        <v>2042</v>
      </c>
      <c r="H49" s="30"/>
      <c r="I49" s="35">
        <f>+'[1]Detail'!L45</f>
        <v>32135.590417828727</v>
      </c>
      <c r="J49" s="32">
        <f t="shared" si="0"/>
        <v>-32135.590417828727</v>
      </c>
    </row>
    <row r="50" spans="3:10" ht="12.75">
      <c r="C50" s="9"/>
      <c r="D50" s="9"/>
      <c r="E50" s="9"/>
      <c r="F50" s="9"/>
      <c r="G50" s="71"/>
      <c r="H50" s="72"/>
      <c r="I50" s="73"/>
      <c r="J50" s="74"/>
    </row>
    <row r="51" spans="3:8" ht="12.75">
      <c r="C51" s="75" t="s">
        <v>22</v>
      </c>
      <c r="H51" s="7"/>
    </row>
    <row r="52" ht="12.75">
      <c r="C52" s="65" t="s">
        <v>23</v>
      </c>
    </row>
    <row r="53" ht="12.75">
      <c r="C53" s="65" t="s">
        <v>24</v>
      </c>
    </row>
    <row r="54" spans="3:4" ht="12.75">
      <c r="C54" s="65"/>
      <c r="D54" s="65" t="s">
        <v>25</v>
      </c>
    </row>
    <row r="55" spans="3:4" ht="12.75">
      <c r="C55" s="65"/>
      <c r="D55" s="65" t="s">
        <v>26</v>
      </c>
    </row>
    <row r="56" spans="3:4" ht="12.75">
      <c r="C56" s="65"/>
      <c r="D56" s="65" t="s">
        <v>27</v>
      </c>
    </row>
    <row r="57" spans="3:4" ht="12.75">
      <c r="C57" s="65"/>
      <c r="D57" s="65" t="s">
        <v>28</v>
      </c>
    </row>
    <row r="58" ht="12.75">
      <c r="C58" s="65" t="s">
        <v>29</v>
      </c>
    </row>
    <row r="59" ht="12.75">
      <c r="C59" s="65" t="s">
        <v>30</v>
      </c>
    </row>
    <row r="60" ht="12.75">
      <c r="C60" s="65" t="s">
        <v>31</v>
      </c>
    </row>
    <row r="61" ht="12.75">
      <c r="C61" s="65" t="s">
        <v>32</v>
      </c>
    </row>
    <row r="62" ht="12.75">
      <c r="C62" s="65" t="s">
        <v>33</v>
      </c>
    </row>
  </sheetData>
  <mergeCells count="1">
    <mergeCell ref="G7:J7"/>
  </mergeCells>
  <printOptions/>
  <pageMargins left="0.42" right="0.25" top="0.68" bottom="0.7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Angel Allende-Foss</cp:lastModifiedBy>
  <cp:lastPrinted>2004-06-17T16:52:38Z</cp:lastPrinted>
  <dcterms:created xsi:type="dcterms:W3CDTF">2004-05-21T19:04:48Z</dcterms:created>
  <dcterms:modified xsi:type="dcterms:W3CDTF">2004-06-17T16:53:23Z</dcterms:modified>
  <cp:category/>
  <cp:version/>
  <cp:contentType/>
  <cp:contentStatus/>
</cp:coreProperties>
</file>