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446" windowWidth="9720" windowHeight="6030" tabRatio="718" activeTab="0"/>
  </bookViews>
  <sheets>
    <sheet name=" Fin Plan revised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_xlnm.Print_Area" localSheetId="0">' Fin Plan revised'!$A:$IV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<sst xmlns="http://schemas.openxmlformats.org/spreadsheetml/2006/main" count="39" uniqueCount="38">
  <si>
    <t>Financial Plan</t>
  </si>
  <si>
    <t>2004 Adopted</t>
  </si>
  <si>
    <t xml:space="preserve">Revenues </t>
  </si>
  <si>
    <t>Total Revenues</t>
  </si>
  <si>
    <t xml:space="preserve">Expenditures </t>
  </si>
  <si>
    <t>Total 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</si>
  <si>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</si>
  <si>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</si>
  <si>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</si>
  <si>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</si>
  <si>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</si>
  <si>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</si>
  <si>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</si>
  <si>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Estimated - Adopted Change</t>
  </si>
  <si>
    <t>Explanation of Change</t>
  </si>
  <si>
    <t xml:space="preserve">Beginning Fund Balance </t>
  </si>
  <si>
    <t>2005 Adopted</t>
  </si>
  <si>
    <t>2005 Estimated</t>
  </si>
  <si>
    <t>Sales Tax</t>
  </si>
  <si>
    <t>Interest Earnings</t>
  </si>
  <si>
    <t>Other Revenue- Parking Garage Fees</t>
  </si>
  <si>
    <t>Transfer from CX</t>
  </si>
  <si>
    <t>Miscellaneous Revenue</t>
  </si>
  <si>
    <t>Finance Charges</t>
  </si>
  <si>
    <t>Human Services- CSD</t>
  </si>
  <si>
    <t>Human Services- WTP</t>
  </si>
  <si>
    <t>Human Services- HOF</t>
  </si>
  <si>
    <t>Public Health</t>
  </si>
  <si>
    <t>Investment Pool Service Fee</t>
  </si>
  <si>
    <t>Fund 0015 Children and Family Set Aside</t>
  </si>
  <si>
    <t>Transfer to DD for DCHS Admin</t>
  </si>
  <si>
    <r>
      <t>2003 Actual</t>
    </r>
    <r>
      <rPr>
        <b/>
        <vertAlign val="superscript"/>
        <sz val="12"/>
        <color indexed="8"/>
        <rFont val="Times New Roman"/>
        <family val="1"/>
      </rPr>
      <t xml:space="preserve">  1</t>
    </r>
  </si>
  <si>
    <t>Extension of Ord 15086 Contract Adds</t>
  </si>
  <si>
    <r>
      <t>Estimated Underexpenditures</t>
    </r>
    <r>
      <rPr>
        <b/>
        <vertAlign val="superscript"/>
        <sz val="12"/>
        <color indexed="8"/>
        <rFont val="Times New Roman"/>
        <family val="1"/>
      </rPr>
      <t xml:space="preserve">  2</t>
    </r>
  </si>
  <si>
    <r>
      <t xml:space="preserve">Target Fund Balance  </t>
    </r>
    <r>
      <rPr>
        <b/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</si>
  <si>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2"/>
        <color indexed="8"/>
        <rFont val="Times New Roman"/>
        <family val="1"/>
      </rPr>
      <t xml:space="preserve">  2003 Actuals are from the 2003 CAFR.</t>
    </r>
  </si>
  <si>
    <r>
      <t xml:space="preserve">2 </t>
    </r>
    <r>
      <rPr>
        <sz val="12"/>
        <color indexed="8"/>
        <rFont val="Times New Roman"/>
        <family val="1"/>
      </rPr>
      <t xml:space="preserve"> Underexpenditure assumptions are 2% on non-contracted expenditures.  WTP, and a portion of CSD has underexpenditures budgeted in adopted expenditure level.  HOF and DCHS admin and a portion of CSD are expected to underexpend manually to achieve underexpenditure requirements.  Revenue associated with CXTT is budgeted at 98% for certain associated expenditures.</t>
    </r>
  </si>
  <si>
    <r>
      <t xml:space="preserve">3 </t>
    </r>
    <r>
      <rPr>
        <sz val="12"/>
        <color indexed="8"/>
        <rFont val="Times New Roman"/>
        <family val="1"/>
      </rPr>
      <t xml:space="preserve"> Adopted Target Fund Balance is equal to 6% of revenues coming directly into CFSA.  6% of revenues transferred from CX are reserved for in the CX financial plan.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</si>
</sst>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  <numFmt numFmtId="176" formatCode="&quot;$&quot;#,##0.000_);[Red]\(&quot;$&quot;#,##0.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0" fillId="0" borderId="1" applyFont="0" applyFill="0" applyProtection="0">
      <alignment/>
    </xf>
    <xf numFmtId="41" fontId="7" fillId="0" borderId="2" applyBorder="0">
      <alignment/>
      <protection/>
    </xf>
  </cellStyleXfs>
  <cellXfs count="55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37" fontId="10" fillId="0" borderId="0" xfId="24" applyFont="1">
      <alignment/>
      <protection/>
    </xf>
    <xf numFmtId="38" fontId="10" fillId="0" borderId="0" xfId="24" applyNumberFormat="1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7" fontId="9" fillId="0" borderId="2" xfId="24" applyFont="1" applyBorder="1" applyAlignment="1" quotePrefix="1">
      <alignment horizontal="left"/>
      <protection/>
    </xf>
    <xf numFmtId="164" fontId="10" fillId="0" borderId="0" xfId="15" applyNumberFormat="1" applyFont="1" applyAlignment="1">
      <alignment/>
    </xf>
    <xf numFmtId="37" fontId="10" fillId="0" borderId="2" xfId="24" applyFont="1" applyBorder="1" applyAlignment="1">
      <alignment horizontal="left"/>
      <protection/>
    </xf>
    <xf numFmtId="0" fontId="10" fillId="2" borderId="0" xfId="0" applyFont="1" applyFill="1" applyAlignment="1">
      <alignment/>
    </xf>
    <xf numFmtId="37" fontId="9" fillId="0" borderId="3" xfId="24" applyFont="1" applyBorder="1" applyAlignment="1">
      <alignment horizontal="left"/>
      <protection/>
    </xf>
    <xf numFmtId="164" fontId="10" fillId="0" borderId="4" xfId="15" applyNumberFormat="1" applyFont="1" applyBorder="1" applyAlignment="1">
      <alignment/>
    </xf>
    <xf numFmtId="37" fontId="9" fillId="0" borderId="5" xfId="24" applyFont="1" applyBorder="1" applyAlignment="1">
      <alignment horizontal="left"/>
      <protection/>
    </xf>
    <xf numFmtId="37" fontId="10" fillId="0" borderId="5" xfId="24" applyFont="1" applyBorder="1" applyAlignment="1">
      <alignment horizontal="left"/>
      <protection/>
    </xf>
    <xf numFmtId="37" fontId="10" fillId="0" borderId="0" xfId="24" applyFont="1" applyBorder="1" applyAlignment="1">
      <alignment horizontal="left"/>
      <protection/>
    </xf>
    <xf numFmtId="164" fontId="1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24" applyFont="1" applyAlignment="1">
      <alignment horizontal="left"/>
      <protection/>
    </xf>
    <xf numFmtId="38" fontId="10" fillId="0" borderId="0" xfId="24" applyNumberFormat="1" applyFont="1" applyBorder="1">
      <alignment/>
      <protection/>
    </xf>
    <xf numFmtId="3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center"/>
    </xf>
    <xf numFmtId="164" fontId="10" fillId="0" borderId="6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3" xfId="15" applyNumberFormat="1" applyFont="1" applyFill="1" applyBorder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2" xfId="15" applyNumberFormat="1" applyFont="1" applyFill="1" applyBorder="1" applyAlignment="1">
      <alignment/>
    </xf>
    <xf numFmtId="164" fontId="9" fillId="0" borderId="3" xfId="15" applyNumberFormat="1" applyFont="1" applyBorder="1" applyAlignment="1">
      <alignment horizontal="right"/>
    </xf>
    <xf numFmtId="37" fontId="9" fillId="0" borderId="3" xfId="24" applyFont="1" applyBorder="1" applyAlignment="1" quotePrefix="1">
      <alignment horizontal="left"/>
      <protection/>
    </xf>
    <xf numFmtId="0" fontId="10" fillId="0" borderId="3" xfId="0" applyFont="1" applyBorder="1" applyAlignment="1">
      <alignment/>
    </xf>
    <xf numFmtId="37" fontId="9" fillId="0" borderId="6" xfId="24" applyFont="1" applyFill="1" applyBorder="1" applyAlignment="1">
      <alignment horizontal="left" wrapText="1"/>
      <protection/>
    </xf>
    <xf numFmtId="38" fontId="9" fillId="0" borderId="6" xfId="24" applyNumberFormat="1" applyFont="1" applyFill="1" applyBorder="1" applyAlignment="1">
      <alignment horizontal="centerContinuous" wrapText="1"/>
      <protection/>
    </xf>
    <xf numFmtId="38" fontId="9" fillId="0" borderId="6" xfId="24" applyNumberFormat="1" applyFont="1" applyFill="1" applyBorder="1" applyAlignment="1" quotePrefix="1">
      <alignment horizontal="centerContinuous" wrapText="1"/>
      <protection/>
    </xf>
    <xf numFmtId="38" fontId="8" fillId="0" borderId="6" xfId="24" applyNumberFormat="1" applyFont="1" applyFill="1" applyBorder="1" applyAlignment="1" quotePrefix="1">
      <alignment horizontal="centerContinuous" wrapText="1"/>
      <protection/>
    </xf>
    <xf numFmtId="37" fontId="9" fillId="0" borderId="5" xfId="24" applyFont="1" applyBorder="1" applyAlignment="1" quotePrefix="1">
      <alignment horizontal="left"/>
      <protection/>
    </xf>
    <xf numFmtId="37" fontId="9" fillId="0" borderId="6" xfId="24" applyFont="1" applyBorder="1" applyAlignment="1" quotePrefix="1">
      <alignment horizontal="left"/>
      <protection/>
    </xf>
    <xf numFmtId="0" fontId="10" fillId="0" borderId="6" xfId="0" applyFont="1" applyBorder="1" applyAlignment="1">
      <alignment/>
    </xf>
    <xf numFmtId="37" fontId="9" fillId="0" borderId="2" xfId="24" applyFont="1" applyBorder="1" applyAlignment="1">
      <alignment horizontal="left"/>
      <protection/>
    </xf>
    <xf numFmtId="0" fontId="9" fillId="0" borderId="3" xfId="0" applyFont="1" applyBorder="1" applyAlignment="1">
      <alignment/>
    </xf>
    <xf numFmtId="38" fontId="8" fillId="0" borderId="8" xfId="24" applyNumberFormat="1" applyFont="1" applyFill="1" applyBorder="1" applyAlignment="1" quotePrefix="1">
      <alignment horizontal="centerContinuous" wrapText="1"/>
      <protection/>
    </xf>
    <xf numFmtId="38" fontId="10" fillId="0" borderId="4" xfId="15" applyNumberFormat="1" applyFont="1" applyBorder="1" applyAlignment="1">
      <alignment/>
    </xf>
    <xf numFmtId="164" fontId="10" fillId="0" borderId="8" xfId="15" applyNumberFormat="1" applyFont="1" applyBorder="1" applyAlignment="1">
      <alignment/>
    </xf>
    <xf numFmtId="164" fontId="9" fillId="0" borderId="4" xfId="15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37" fontId="12" fillId="0" borderId="0" xfId="24" applyFont="1" applyBorder="1" applyAlignment="1">
      <alignment horizontal="left"/>
      <protection/>
    </xf>
    <xf numFmtId="37" fontId="9" fillId="0" borderId="0" xfId="24" applyFont="1" applyBorder="1" applyAlignment="1">
      <alignment horizontal="center" wrapText="1"/>
      <protection/>
    </xf>
    <xf numFmtId="37" fontId="10" fillId="0" borderId="0" xfId="24" applyFont="1" applyBorder="1" applyAlignment="1">
      <alignment horizontal="left" wrapText="1" indent="1" shrinkToFit="1"/>
      <protection/>
    </xf>
    <xf numFmtId="37" fontId="12" fillId="0" borderId="0" xfId="2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37" fontId="12" fillId="0" borderId="0" xfId="24" applyFont="1" applyBorder="1" applyAlignment="1">
      <alignment horizontal="left" wrapText="1" shrinkToFit="1"/>
      <protection/>
    </xf>
    <xf numFmtId="37" fontId="10" fillId="0" borderId="0" xfId="24" applyFont="1" applyBorder="1" applyAlignment="1">
      <alignment horizontal="left" wrapText="1" shrinkToFit="1"/>
      <protection/>
    </xf>
    <xf numFmtId="0" fontId="10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  <cellStyle name="w1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6"/>
  <sheetViews>
    <sheetView tabSelected="1" zoomScale="60" zoomScaleNormal="60" workbookViewId="0" topLeftCell="A1">
      <selection activeCell="J28" sqref="J28"/>
    </sheetView>
  </sheetViews>
  <sheetFormatPr defaultColWidth="9.140625" defaultRowHeight="12.75"/>
  <cols>
    <col min="1" max="1" width="43.57421875" style="20" customWidth="1"/>
    <col min="2" max="2" width="13.7109375" style="21" bestFit="1" customWidth="1"/>
    <col min="3" max="4" width="16.7109375" style="21" customWidth="1"/>
    <col min="5" max="5" width="15.28125" style="22" customWidth="1"/>
    <col min="6" max="6" width="15.57421875" style="4" customWidth="1"/>
    <col min="7" max="7" width="40.140625" style="4" bestFit="1" customWidth="1"/>
    <col min="8" max="16384" width="9.140625" style="4" customWidth="1"/>
  </cols>
  <sheetData>
    <row r="1" spans="1:7" s="1" customFormat="1" ht="15.75">
      <c r="A1" s="48" t="s">
        <v>29</v>
      </c>
      <c r="B1" s="48"/>
      <c r="C1" s="48"/>
      <c r="D1" s="48"/>
      <c r="E1" s="48"/>
      <c r="F1" s="48"/>
      <c r="G1" s="48"/>
    </row>
    <row r="2" spans="1:7" s="1" customFormat="1" ht="15.75">
      <c r="A2" s="48" t="s">
        <v>0</v>
      </c>
      <c r="B2" s="48"/>
      <c r="C2" s="48"/>
      <c r="D2" s="48"/>
      <c r="E2" s="48"/>
      <c r="F2" s="48"/>
      <c r="G2" s="48"/>
    </row>
    <row r="3" spans="1:5" ht="8.25" customHeight="1">
      <c r="A3" s="2"/>
      <c r="B3" s="3"/>
      <c r="C3" s="3"/>
      <c r="D3" s="3"/>
      <c r="E3" s="3"/>
    </row>
    <row r="4" spans="1:7" s="5" customFormat="1" ht="47.25">
      <c r="A4" s="33"/>
      <c r="B4" s="34" t="s">
        <v>31</v>
      </c>
      <c r="C4" s="35" t="s">
        <v>1</v>
      </c>
      <c r="D4" s="34" t="s">
        <v>16</v>
      </c>
      <c r="E4" s="34" t="s">
        <v>17</v>
      </c>
      <c r="F4" s="42" t="s">
        <v>13</v>
      </c>
      <c r="G4" s="36" t="s">
        <v>14</v>
      </c>
    </row>
    <row r="5" spans="1:7" ht="15.75">
      <c r="A5" s="31" t="s">
        <v>15</v>
      </c>
      <c r="B5" s="25">
        <v>86595</v>
      </c>
      <c r="C5" s="25">
        <v>57034</v>
      </c>
      <c r="D5" s="25">
        <v>202762</v>
      </c>
      <c r="E5" s="25">
        <v>202762</v>
      </c>
      <c r="F5" s="43">
        <v>202762</v>
      </c>
      <c r="G5" s="32"/>
    </row>
    <row r="6" spans="1:7" ht="15.75">
      <c r="A6" s="6" t="s">
        <v>2</v>
      </c>
      <c r="B6" s="24"/>
      <c r="C6" s="24"/>
      <c r="D6" s="24"/>
      <c r="E6" s="24"/>
      <c r="G6" s="46"/>
    </row>
    <row r="7" spans="1:7" ht="15.75">
      <c r="A7" s="8" t="s">
        <v>18</v>
      </c>
      <c r="B7" s="24">
        <v>3145384</v>
      </c>
      <c r="C7" s="24">
        <v>3158038</v>
      </c>
      <c r="D7" s="24">
        <v>3351850</v>
      </c>
      <c r="E7" s="24">
        <v>3351850</v>
      </c>
      <c r="F7" s="7">
        <f>E7-D7</f>
        <v>0</v>
      </c>
      <c r="G7" s="46"/>
    </row>
    <row r="8" spans="1:7" ht="15.75">
      <c r="A8" s="8" t="s">
        <v>19</v>
      </c>
      <c r="B8" s="24">
        <v>10670</v>
      </c>
      <c r="C8" s="24">
        <v>3000</v>
      </c>
      <c r="D8" s="24">
        <v>3000</v>
      </c>
      <c r="E8" s="24">
        <v>3000</v>
      </c>
      <c r="F8" s="7">
        <f>E8-D8</f>
        <v>0</v>
      </c>
      <c r="G8" s="46"/>
    </row>
    <row r="9" spans="1:7" ht="15.75">
      <c r="A9" s="8" t="s">
        <v>20</v>
      </c>
      <c r="B9" s="24">
        <v>347115</v>
      </c>
      <c r="C9" s="24">
        <v>558457</v>
      </c>
      <c r="D9" s="24">
        <v>527384</v>
      </c>
      <c r="E9" s="24">
        <v>527384</v>
      </c>
      <c r="F9" s="7">
        <f>E9-D9</f>
        <v>0</v>
      </c>
      <c r="G9" s="46"/>
    </row>
    <row r="10" spans="1:247" s="9" customFormat="1" ht="15.75">
      <c r="A10" s="8" t="s">
        <v>21</v>
      </c>
      <c r="B10" s="24"/>
      <c r="C10" s="24">
        <v>11979379</v>
      </c>
      <c r="D10" s="24">
        <v>15279554</v>
      </c>
      <c r="E10" s="24">
        <f>15279554+567367</f>
        <v>15846921</v>
      </c>
      <c r="F10" s="7">
        <f>E10-D10</f>
        <v>567367</v>
      </c>
      <c r="G10" s="46" t="s">
        <v>32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9" customFormat="1" ht="15.75">
      <c r="A11" s="8" t="s">
        <v>22</v>
      </c>
      <c r="B11" s="24"/>
      <c r="C11" s="24"/>
      <c r="D11" s="24">
        <v>886015</v>
      </c>
      <c r="E11" s="24">
        <v>886015</v>
      </c>
      <c r="F11" s="7">
        <f>E11-D11</f>
        <v>0</v>
      </c>
      <c r="G11" s="4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7" ht="15.75">
      <c r="A12" s="10" t="s">
        <v>3</v>
      </c>
      <c r="B12" s="25">
        <f>SUM(B7:B11)</f>
        <v>3503169</v>
      </c>
      <c r="C12" s="25">
        <f>SUM(C7:C11)</f>
        <v>15698874</v>
      </c>
      <c r="D12" s="25">
        <f>SUM(D7:D11)</f>
        <v>20047803</v>
      </c>
      <c r="E12" s="25">
        <f>SUM(E7:E11)</f>
        <v>20615170</v>
      </c>
      <c r="F12" s="11">
        <f>SUM(F7:F11)</f>
        <v>567367</v>
      </c>
      <c r="G12" s="32"/>
    </row>
    <row r="13" spans="1:7" ht="15.75">
      <c r="A13" s="6" t="s">
        <v>4</v>
      </c>
      <c r="B13" s="24"/>
      <c r="C13" s="26"/>
      <c r="D13" s="26"/>
      <c r="E13" s="24"/>
      <c r="F13" s="7"/>
      <c r="G13" s="46"/>
    </row>
    <row r="14" spans="1:7" ht="15.75">
      <c r="A14" s="8" t="s">
        <v>23</v>
      </c>
      <c r="B14" s="24">
        <v>-449</v>
      </c>
      <c r="C14" s="26">
        <v>0</v>
      </c>
      <c r="D14" s="26">
        <v>0</v>
      </c>
      <c r="E14" s="26">
        <v>0</v>
      </c>
      <c r="F14" s="7">
        <f aca="true" t="shared" si="0" ref="F14:F19">E14-D14</f>
        <v>0</v>
      </c>
      <c r="G14" s="46"/>
    </row>
    <row r="15" spans="1:7" ht="15.75">
      <c r="A15" s="8" t="s">
        <v>24</v>
      </c>
      <c r="B15" s="24">
        <v>-1631867</v>
      </c>
      <c r="C15" s="26">
        <v>-8400112</v>
      </c>
      <c r="D15" s="26">
        <v>-12543781</v>
      </c>
      <c r="E15" s="26">
        <f>-12543781-567367</f>
        <v>-13111148</v>
      </c>
      <c r="F15" s="7">
        <f t="shared" si="0"/>
        <v>-567367</v>
      </c>
      <c r="G15" s="46" t="s">
        <v>32</v>
      </c>
    </row>
    <row r="16" spans="1:7" ht="15.75">
      <c r="A16" s="8" t="s">
        <v>25</v>
      </c>
      <c r="B16" s="24">
        <v>-496049</v>
      </c>
      <c r="C16" s="26">
        <v>-1611140</v>
      </c>
      <c r="D16" s="26">
        <v>-1659474</v>
      </c>
      <c r="E16" s="24">
        <v>-1659474</v>
      </c>
      <c r="F16" s="7">
        <f t="shared" si="0"/>
        <v>0</v>
      </c>
      <c r="G16" s="46"/>
    </row>
    <row r="17" spans="1:7" ht="15.75">
      <c r="A17" s="8" t="s">
        <v>26</v>
      </c>
      <c r="B17" s="24"/>
      <c r="C17" s="26">
        <v>-1442958</v>
      </c>
      <c r="D17" s="26">
        <v>-1181747</v>
      </c>
      <c r="E17" s="26">
        <v>-1181747</v>
      </c>
      <c r="F17" s="7">
        <f t="shared" si="0"/>
        <v>0</v>
      </c>
      <c r="G17" s="46"/>
    </row>
    <row r="18" spans="1:7" ht="15.75">
      <c r="A18" s="8" t="s">
        <v>30</v>
      </c>
      <c r="B18" s="24"/>
      <c r="C18" s="26">
        <v>-472921</v>
      </c>
      <c r="D18" s="26">
        <v>-713197</v>
      </c>
      <c r="E18" s="26">
        <v>-713197</v>
      </c>
      <c r="F18" s="7">
        <f t="shared" si="0"/>
        <v>0</v>
      </c>
      <c r="G18" s="46"/>
    </row>
    <row r="19" spans="1:7" ht="15.75">
      <c r="A19" s="8" t="s">
        <v>27</v>
      </c>
      <c r="B19" s="24">
        <v>-1328915</v>
      </c>
      <c r="C19" s="26">
        <v>-3767894</v>
      </c>
      <c r="D19" s="26">
        <v>-3886255</v>
      </c>
      <c r="E19" s="26">
        <v>-3886255</v>
      </c>
      <c r="F19" s="7">
        <f t="shared" si="0"/>
        <v>0</v>
      </c>
      <c r="G19" s="46"/>
    </row>
    <row r="20" spans="1:7" ht="15.75">
      <c r="A20" s="8"/>
      <c r="B20" s="24"/>
      <c r="C20" s="26"/>
      <c r="D20" s="26"/>
      <c r="E20" s="26"/>
      <c r="F20" s="7">
        <f>E20-C20</f>
        <v>0</v>
      </c>
      <c r="G20" s="46"/>
    </row>
    <row r="21" spans="1:7" ht="15.75">
      <c r="A21" s="38" t="s">
        <v>5</v>
      </c>
      <c r="B21" s="23">
        <f>SUM(B14:B20)</f>
        <v>-3457280</v>
      </c>
      <c r="C21" s="23">
        <f>SUM(C14:C20)</f>
        <v>-15695025</v>
      </c>
      <c r="D21" s="23">
        <f>SUM(D14:D20)</f>
        <v>-19984454</v>
      </c>
      <c r="E21" s="23">
        <f>SUM(E14:E20)</f>
        <v>-20551821</v>
      </c>
      <c r="F21" s="44">
        <f>SUM(F14:F20)</f>
        <v>-567367</v>
      </c>
      <c r="G21" s="39"/>
    </row>
    <row r="22" spans="1:7" ht="18.75">
      <c r="A22" s="41" t="s">
        <v>33</v>
      </c>
      <c r="B22" s="27"/>
      <c r="C22" s="27">
        <v>10091</v>
      </c>
      <c r="D22" s="27">
        <v>64544</v>
      </c>
      <c r="E22" s="27">
        <v>64544</v>
      </c>
      <c r="F22" s="11">
        <f>E22-D22</f>
        <v>0</v>
      </c>
      <c r="G22" s="32"/>
    </row>
    <row r="23" spans="1:7" ht="15.75">
      <c r="A23" s="12" t="s">
        <v>6</v>
      </c>
      <c r="B23" s="24"/>
      <c r="C23" s="24"/>
      <c r="D23" s="24"/>
      <c r="E23" s="24"/>
      <c r="F23" s="7"/>
      <c r="G23" s="46"/>
    </row>
    <row r="24" spans="1:7" ht="15.75">
      <c r="A24" s="13" t="s">
        <v>28</v>
      </c>
      <c r="B24" s="24">
        <v>-784</v>
      </c>
      <c r="C24" s="24">
        <v>0</v>
      </c>
      <c r="D24" s="24">
        <v>0</v>
      </c>
      <c r="E24" s="24">
        <v>0</v>
      </c>
      <c r="F24" s="7">
        <f>E24-D24</f>
        <v>0</v>
      </c>
      <c r="G24" s="46"/>
    </row>
    <row r="25" spans="1:7" ht="15.75">
      <c r="A25" s="13"/>
      <c r="B25" s="24">
        <v>0</v>
      </c>
      <c r="C25" s="24">
        <v>0</v>
      </c>
      <c r="D25" s="24">
        <v>0</v>
      </c>
      <c r="E25" s="24">
        <v>0</v>
      </c>
      <c r="F25" s="7">
        <f>E25-D25</f>
        <v>0</v>
      </c>
      <c r="G25" s="46"/>
    </row>
    <row r="26" spans="1:7" ht="15.75">
      <c r="A26" s="13"/>
      <c r="B26" s="24">
        <v>0</v>
      </c>
      <c r="C26" s="24">
        <v>0</v>
      </c>
      <c r="D26" s="24">
        <v>0</v>
      </c>
      <c r="E26" s="24">
        <v>0</v>
      </c>
      <c r="F26" s="7">
        <f>E26-D26</f>
        <v>0</v>
      </c>
      <c r="G26" s="46"/>
    </row>
    <row r="27" spans="1:7" ht="15.75">
      <c r="A27" s="37" t="s">
        <v>7</v>
      </c>
      <c r="B27" s="24">
        <f>SUM(B24:B26)</f>
        <v>-784</v>
      </c>
      <c r="C27" s="24">
        <f>SUM(C24:C26)</f>
        <v>0</v>
      </c>
      <c r="D27" s="24">
        <f>SUM(D24:D26)</f>
        <v>0</v>
      </c>
      <c r="E27" s="24">
        <f>SUM(E24:E26)</f>
        <v>0</v>
      </c>
      <c r="F27" s="7">
        <f>E27-D27</f>
        <v>0</v>
      </c>
      <c r="G27" s="46"/>
    </row>
    <row r="28" spans="1:7" ht="15.75">
      <c r="A28" s="31" t="s">
        <v>8</v>
      </c>
      <c r="B28" s="25">
        <f>B5+B12+B21+B22+B27</f>
        <v>131700</v>
      </c>
      <c r="C28" s="25">
        <f>C5+C12+C21+C22+C27</f>
        <v>70974</v>
      </c>
      <c r="D28" s="25">
        <f>D5+D12+D21+D22+D27</f>
        <v>330655</v>
      </c>
      <c r="E28" s="25">
        <f>E5+E12+E21+E22+E27</f>
        <v>330655</v>
      </c>
      <c r="F28" s="11">
        <f>F5+F12+F21+F22+F27</f>
        <v>202762</v>
      </c>
      <c r="G28" s="32"/>
    </row>
    <row r="29" spans="1:7" ht="15.75">
      <c r="A29" s="6" t="s">
        <v>9</v>
      </c>
      <c r="B29" s="24"/>
      <c r="C29" s="28"/>
      <c r="D29" s="28"/>
      <c r="E29" s="24"/>
      <c r="F29" s="7"/>
      <c r="G29" s="46"/>
    </row>
    <row r="30" spans="1:7" ht="15.75">
      <c r="A30" s="8"/>
      <c r="B30" s="24"/>
      <c r="C30" s="24"/>
      <c r="D30" s="24"/>
      <c r="E30" s="24"/>
      <c r="F30" s="7">
        <f>E30-C30</f>
        <v>0</v>
      </c>
      <c r="G30" s="46"/>
    </row>
    <row r="31" spans="1:7" ht="15.75">
      <c r="A31" s="8"/>
      <c r="B31" s="24"/>
      <c r="C31" s="28"/>
      <c r="D31" s="28"/>
      <c r="E31" s="24"/>
      <c r="F31" s="7">
        <f>E31-C31</f>
        <v>0</v>
      </c>
      <c r="G31" s="46"/>
    </row>
    <row r="32" spans="1:7" ht="15.75">
      <c r="A32" s="8"/>
      <c r="B32" s="24"/>
      <c r="C32" s="28"/>
      <c r="D32" s="28"/>
      <c r="E32" s="24"/>
      <c r="F32" s="7">
        <f>E32-C32</f>
        <v>0</v>
      </c>
      <c r="G32" s="46"/>
    </row>
    <row r="33" spans="1:7" ht="15.75">
      <c r="A33" s="8"/>
      <c r="B33" s="29"/>
      <c r="C33" s="29"/>
      <c r="D33" s="29"/>
      <c r="E33" s="29"/>
      <c r="F33" s="7"/>
      <c r="G33" s="46"/>
    </row>
    <row r="34" spans="1:7" ht="15.75">
      <c r="A34" s="40" t="s">
        <v>10</v>
      </c>
      <c r="B34" s="24"/>
      <c r="C34" s="24"/>
      <c r="D34" s="24"/>
      <c r="E34" s="24"/>
      <c r="F34" s="7">
        <f>E34-C34</f>
        <v>0</v>
      </c>
      <c r="G34" s="46"/>
    </row>
    <row r="35" spans="1:7" ht="15.75">
      <c r="A35" s="31" t="s">
        <v>11</v>
      </c>
      <c r="B35" s="25">
        <f>B28</f>
        <v>131700</v>
      </c>
      <c r="C35" s="25">
        <f>C28</f>
        <v>70974</v>
      </c>
      <c r="D35" s="25">
        <f>D28</f>
        <v>330655</v>
      </c>
      <c r="E35" s="25">
        <f>E28</f>
        <v>330655</v>
      </c>
      <c r="F35" s="11">
        <f>F28</f>
        <v>202762</v>
      </c>
      <c r="G35" s="32"/>
    </row>
    <row r="36" spans="1:7" s="1" customFormat="1" ht="15.75">
      <c r="A36" s="14"/>
      <c r="B36" s="15"/>
      <c r="C36" s="15"/>
      <c r="D36" s="15"/>
      <c r="E36" s="15"/>
      <c r="F36" s="15"/>
      <c r="G36" s="46"/>
    </row>
    <row r="37" spans="1:7" s="16" customFormat="1" ht="18.75">
      <c r="A37" s="31" t="s">
        <v>34</v>
      </c>
      <c r="B37" s="30">
        <f>(B12-B10)*0.06</f>
        <v>210190.13999999998</v>
      </c>
      <c r="C37" s="30">
        <f>(C12-C10)*0.06</f>
        <v>223169.69999999998</v>
      </c>
      <c r="D37" s="30">
        <f>(D12-D10)*0.06</f>
        <v>286094.94</v>
      </c>
      <c r="E37" s="30">
        <f>(E12-E10)*0.06</f>
        <v>286094.94</v>
      </c>
      <c r="F37" s="45">
        <f>(E12-E10)*0.06</f>
        <v>286094.94</v>
      </c>
      <c r="G37" s="41"/>
    </row>
    <row r="38" spans="1:6" ht="3.75" customHeight="1">
      <c r="A38" s="2"/>
      <c r="B38" s="3"/>
      <c r="C38" s="3"/>
      <c r="D38" s="3"/>
      <c r="E38" s="3"/>
      <c r="F38" s="7"/>
    </row>
    <row r="39" spans="1:6" ht="15.75">
      <c r="A39" s="17" t="s">
        <v>12</v>
      </c>
      <c r="B39" s="3"/>
      <c r="C39" s="3"/>
      <c r="D39" s="3"/>
      <c r="E39" s="3"/>
      <c r="F39" s="7"/>
    </row>
    <row r="40" spans="1:5" ht="18.75">
      <c r="A40" s="47" t="s">
        <v>35</v>
      </c>
      <c r="B40" s="18"/>
      <c r="C40" s="19"/>
      <c r="D40" s="18"/>
      <c r="E40" s="19"/>
    </row>
    <row r="41" spans="1:7" ht="15.75">
      <c r="A41" s="50" t="s">
        <v>36</v>
      </c>
      <c r="B41" s="51"/>
      <c r="C41" s="51"/>
      <c r="D41" s="51"/>
      <c r="E41" s="51"/>
      <c r="F41" s="51"/>
      <c r="G41" s="51"/>
    </row>
    <row r="42" spans="1:7" ht="15.75">
      <c r="A42" s="51"/>
      <c r="B42" s="51"/>
      <c r="C42" s="51"/>
      <c r="D42" s="51"/>
      <c r="E42" s="51"/>
      <c r="F42" s="51"/>
      <c r="G42" s="51"/>
    </row>
    <row r="43" spans="1:7" ht="18" customHeight="1">
      <c r="A43" s="51"/>
      <c r="B43" s="51"/>
      <c r="C43" s="51"/>
      <c r="D43" s="51"/>
      <c r="E43" s="51"/>
      <c r="F43" s="51"/>
      <c r="G43" s="51"/>
    </row>
    <row r="44" spans="1:7" ht="15.75">
      <c r="A44" s="52" t="s">
        <v>37</v>
      </c>
      <c r="B44" s="53"/>
      <c r="C44" s="53"/>
      <c r="D44" s="53"/>
      <c r="E44" s="53"/>
      <c r="F44" s="54"/>
      <c r="G44" s="54"/>
    </row>
    <row r="45" spans="1:5" ht="15.75">
      <c r="A45" s="49"/>
      <c r="B45" s="49"/>
      <c r="C45" s="49"/>
      <c r="D45" s="49"/>
      <c r="E45" s="49"/>
    </row>
    <row r="46" spans="1:5" ht="15.75" customHeight="1">
      <c r="A46" s="49"/>
      <c r="B46" s="49"/>
      <c r="C46" s="49"/>
      <c r="D46" s="49"/>
      <c r="E46" s="49"/>
    </row>
  </sheetData>
  <mergeCells count="6">
    <mergeCell ref="A2:G2"/>
    <mergeCell ref="A1:G1"/>
    <mergeCell ref="A45:E45"/>
    <mergeCell ref="A46:E46"/>
    <mergeCell ref="A41:G43"/>
    <mergeCell ref="A44:G44"/>
  </mergeCells>
  <printOptions horizontalCentered="1"/>
  <pageMargins left="0.75" right="0.75" top="0.17" bottom="0.1" header="0.3" footer="0.2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 Viewer</dc:title>
  <dc:subject/>
  <dc:creator>Sonya Slaughter</dc:creator>
  <cp:keywords/>
  <dc:description/>
  <cp:lastModifiedBy>Linda Blossey</cp:lastModifiedBy>
  <cp:lastPrinted>2005-01-14T18:19:26Z</cp:lastPrinted>
  <dcterms:created xsi:type="dcterms:W3CDTF">2004-03-31T18:27:43Z</dcterms:created>
  <dcterms:modified xsi:type="dcterms:W3CDTF">2005-01-26T22:58:21Z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100263617</vt:i4>
  </property>
  <property fmtid="{D5CDD505-2E9C-101B-9397-08002B2CF9AE}" pid="3" name="_EmailSubject">
    <vt:lpwstr>Correction Ord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-2023371109</vt:i4>
  </property>
  <property fmtid="{D5CDD505-2E9C-101B-9397-08002B2CF9AE}" pid="7" name="_ReviewingToolsShownOnce">
    <vt:lpwstr/>
  </property>
</Properties>
</file>