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2120" windowHeight="9120" activeTab="0"/>
  </bookViews>
  <sheets>
    <sheet name="Attachment A" sheetId="1" r:id="rId1"/>
  </sheets>
  <externalReferences>
    <externalReference r:id="rId4"/>
    <externalReference r:id="rId5"/>
    <externalReference r:id="rId6"/>
  </externalReferences>
  <definedNames>
    <definedName name="Amount_of_Reduction">'[2]CXBook'!#REF!</definedName>
    <definedName name="CX_98_proposed">'[2]CXBook'!#REF!</definedName>
    <definedName name="mbase695">'[3]QryMbase695'!$A$2:$E$84</definedName>
    <definedName name="Percent_of_CX">'[2]CXBook'!#REF!</definedName>
    <definedName name="_xlnm.Print_Area" localSheetId="0">'Attachment A'!$A$1:$L$46</definedName>
    <definedName name="test">'[1]Allotment Plan'!#REF!</definedName>
  </definedNames>
  <calcPr fullCalcOnLoad="1"/>
</workbook>
</file>

<file path=xl/sharedStrings.xml><?xml version="1.0" encoding="utf-8"?>
<sst xmlns="http://schemas.openxmlformats.org/spreadsheetml/2006/main" count="60" uniqueCount="57">
  <si>
    <t>2006 Estimated Financial Plan</t>
  </si>
  <si>
    <t>ITS Printing and Graphic Arts / Fund 5600</t>
  </si>
  <si>
    <t>2005 Adopted</t>
  </si>
  <si>
    <t>2006 Adopted</t>
  </si>
  <si>
    <t>2006 Estimate - Base Case revised with YTD Actuals</t>
  </si>
  <si>
    <t>Beginning Fund Balance</t>
  </si>
  <si>
    <t xml:space="preserve">Revenues </t>
  </si>
  <si>
    <t>*  Charges for Services to County Agencies</t>
  </si>
  <si>
    <t>*  Revenue from SMT copy center</t>
  </si>
  <si>
    <t>Total Revenues</t>
  </si>
  <si>
    <t xml:space="preserve">Expenditures </t>
  </si>
  <si>
    <t>*  Operating Expenditures</t>
  </si>
  <si>
    <t>*  Equipment Replacement</t>
  </si>
  <si>
    <t>*  Encumbrance Carryover</t>
  </si>
  <si>
    <t>Total Expenditures</t>
  </si>
  <si>
    <t>Other Fund Transactions</t>
  </si>
  <si>
    <t>*</t>
  </si>
  <si>
    <t>Total Other Fund Transactions</t>
  </si>
  <si>
    <t>Ending Fund Balance</t>
  </si>
  <si>
    <t>Reserves &amp; Designations</t>
  </si>
  <si>
    <t>*  Reserve for Equipment Replacement</t>
  </si>
  <si>
    <t xml:space="preserve">* </t>
  </si>
  <si>
    <t>Total Reserves &amp; Designations</t>
  </si>
  <si>
    <t>Ending Undesignated Fund Balance</t>
  </si>
  <si>
    <t>Net Operating result</t>
  </si>
  <si>
    <t>Financial Plan Notes:</t>
  </si>
  <si>
    <t>DEC-05</t>
  </si>
  <si>
    <t>JAN-06</t>
  </si>
  <si>
    <t>FEB-06</t>
  </si>
  <si>
    <t>MAR-06</t>
  </si>
  <si>
    <t>APR-06</t>
  </si>
  <si>
    <t>MAY-06</t>
  </si>
  <si>
    <t>JUN-06</t>
  </si>
  <si>
    <t>JUL-06</t>
  </si>
  <si>
    <t>AUG-06</t>
  </si>
  <si>
    <t>SEP-06</t>
  </si>
  <si>
    <t>Total</t>
  </si>
  <si>
    <t>Net Income</t>
  </si>
  <si>
    <t xml:space="preserve">Actual Ending Cash Balance </t>
  </si>
  <si>
    <t>Cash inflow</t>
  </si>
  <si>
    <t>Cash outflow</t>
  </si>
  <si>
    <t>Cash from operation</t>
  </si>
  <si>
    <t>Beginning AR</t>
  </si>
  <si>
    <t>Ending AR</t>
  </si>
  <si>
    <t>Net change in AR</t>
  </si>
  <si>
    <t>Net cash from operation</t>
  </si>
  <si>
    <t>Net cash at the end of month</t>
  </si>
  <si>
    <r>
      <t xml:space="preserve">2004    Actual </t>
    </r>
    <r>
      <rPr>
        <b/>
        <vertAlign val="superscript"/>
        <sz val="10"/>
        <rFont val="Verdana"/>
        <family val="2"/>
      </rPr>
      <t>1</t>
    </r>
  </si>
  <si>
    <r>
      <t xml:space="preserve">2005 Actual </t>
    </r>
    <r>
      <rPr>
        <b/>
        <vertAlign val="superscript"/>
        <sz val="10"/>
        <rFont val="Verdana"/>
        <family val="2"/>
      </rPr>
      <t>2</t>
    </r>
  </si>
  <si>
    <r>
      <t xml:space="preserve">YTD September 2006 Actual </t>
    </r>
    <r>
      <rPr>
        <b/>
        <vertAlign val="superscript"/>
        <sz val="10"/>
        <rFont val="Verdana"/>
        <family val="2"/>
      </rPr>
      <t>3</t>
    </r>
  </si>
  <si>
    <r>
      <t xml:space="preserve">Estimated Underexpenditures </t>
    </r>
    <r>
      <rPr>
        <b/>
        <vertAlign val="superscript"/>
        <sz val="10"/>
        <rFont val="Verdana"/>
        <family val="2"/>
      </rPr>
      <t>5</t>
    </r>
  </si>
  <si>
    <r>
      <t xml:space="preserve">Target Fund Balance </t>
    </r>
    <r>
      <rPr>
        <b/>
        <vertAlign val="superscript"/>
        <sz val="10"/>
        <rFont val="Verdana"/>
        <family val="2"/>
      </rPr>
      <t>4</t>
    </r>
  </si>
  <si>
    <r>
      <t>1</t>
    </r>
    <r>
      <rPr>
        <sz val="9"/>
        <rFont val="Verdana"/>
        <family val="2"/>
      </rPr>
      <t xml:space="preserve">   2004 Actuals are from the 2004 CAFR.</t>
    </r>
  </si>
  <si>
    <r>
      <t xml:space="preserve">2  </t>
    </r>
    <r>
      <rPr>
        <sz val="9"/>
        <rFont val="Verdana"/>
        <family val="2"/>
      </rPr>
      <t xml:space="preserve"> 2005 Actual is from the 2005 CAFR.</t>
    </r>
  </si>
  <si>
    <r>
      <t xml:space="preserve">3  </t>
    </r>
    <r>
      <rPr>
        <sz val="9"/>
        <rFont val="Verdana"/>
        <family val="2"/>
      </rPr>
      <t xml:space="preserve"> Revenues and expenditure reflected YTD Sept actual.  </t>
    </r>
  </si>
  <si>
    <r>
      <t xml:space="preserve">4   </t>
    </r>
    <r>
      <rPr>
        <sz val="9"/>
        <rFont val="Verdana"/>
        <family val="2"/>
      </rPr>
      <t>Target fund balance is based on 5% of operating expenditure.</t>
    </r>
  </si>
  <si>
    <r>
      <t xml:space="preserve">5   </t>
    </r>
    <r>
      <rPr>
        <sz val="9"/>
        <rFont val="Verdana"/>
        <family val="2"/>
      </rPr>
      <t>Expected underexpenditure is based on 2% of the revised operating expenditure.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</si>
</sst>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[Red]\(0\)"/>
    <numFmt numFmtId="166" formatCode="&quot;$&quot;#,##0.0_);\(&quot;$&quot;#,##0.0\)"/>
    <numFmt numFmtId="167" formatCode="_(* #,##0.0_);_(* \(#,##0.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00000000_);[Red]\(#,##0.0000000000\)"/>
    <numFmt numFmtId="173" formatCode="_(* #,##0.0000_);_(* \(#,##0.0000\);_(* &quot;-&quot;????_);_(@_)"/>
    <numFmt numFmtId="174" formatCode="0.000"/>
    <numFmt numFmtId="175" formatCode="0.0"/>
    <numFmt numFmtId="176" formatCode="_(* #,##0.0_);_(* \(#,##0.0\);_(* &quot;-&quot;?_);_(@_)"/>
    <numFmt numFmtId="177" formatCode="_(* #,##0.000_);_(* \(#,##0.000\);_(* &quot;-&quot;??_);_(@_)"/>
    <numFmt numFmtId="178" formatCode="&quot;$&quot;#,##0"/>
    <numFmt numFmtId="179" formatCode="&quot;$&quot;#,##0.000_);[Red]\(&quot;$&quot;#,##0.000\)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0.0%"/>
    <numFmt numFmtId="183" formatCode="0.000000000000000%"/>
    <numFmt numFmtId="184" formatCode="m/d/yyyy&quot;  &quot;h\:mm\:ss\ AM/PM"/>
    <numFmt numFmtId="185" formatCode="General_)"/>
    <numFmt numFmtId="186" formatCode="#,##0.0_);[Red]\(#,##0.0\)"/>
    <numFmt numFmtId="187" formatCode="_(* #,##0.0000_);_(* \(#,##0.0000\);_(* &quot;-&quot;??_);_(@_)"/>
    <numFmt numFmtId="188" formatCode="_(* #,##0.00000_);_(* \(#,##0.00000\);_(* &quot;-&quot;??_);_(@_)"/>
    <numFmt numFmtId="189" formatCode="_(* #,##0.000000_);_(* \(#,##0.000000\);_(* &quot;-&quot;??_);_(@_)"/>
    <numFmt numFmtId="190" formatCode="#,##0;[Red]\(#,##0\);0"/>
    <numFmt numFmtId="191" formatCode="0;[Red]0"/>
    <numFmt numFmtId="192" formatCode="#,##0.000000000_);[Red]\(#,##0.000000000\)"/>
  </numFmts>
  <fonts count="15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i/>
      <sz val="12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vertAlign val="superscript"/>
      <sz val="10"/>
      <name val="Verdana"/>
      <family val="2"/>
    </font>
    <font>
      <sz val="10"/>
      <color indexed="10"/>
      <name val="Verdana"/>
      <family val="2"/>
    </font>
    <font>
      <b/>
      <sz val="10"/>
      <name val="Arial"/>
      <family val="2"/>
    </font>
    <font>
      <b/>
      <u val="single"/>
      <sz val="10"/>
      <name val="Verdana"/>
      <family val="2"/>
    </font>
    <font>
      <sz val="9"/>
      <name val="Verdana"/>
      <family val="2"/>
    </font>
    <font>
      <vertAlign val="superscript"/>
      <sz val="9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7" fontId="4" fillId="0" borderId="0">
      <alignment/>
      <protection/>
    </xf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37" fontId="6" fillId="0" borderId="0" xfId="21" applyFont="1" applyBorder="1" applyAlignment="1">
      <alignment horizontal="centerContinuous" wrapText="1"/>
      <protection/>
    </xf>
    <xf numFmtId="38" fontId="7" fillId="0" borderId="0" xfId="21" applyNumberFormat="1" applyFont="1" applyBorder="1" applyAlignment="1">
      <alignment horizontal="centerContinuous" wrapText="1"/>
      <protection/>
    </xf>
    <xf numFmtId="38" fontId="8" fillId="0" borderId="0" xfId="21" applyNumberFormat="1" applyFont="1" applyBorder="1" applyAlignment="1">
      <alignment horizontal="centerContinuous" wrapText="1"/>
      <protection/>
    </xf>
    <xf numFmtId="0" fontId="7" fillId="0" borderId="0" xfId="0" applyFont="1" applyBorder="1" applyAlignment="1">
      <alignment/>
    </xf>
    <xf numFmtId="37" fontId="7" fillId="0" borderId="0" xfId="21" applyFont="1">
      <alignment/>
      <protection/>
    </xf>
    <xf numFmtId="38" fontId="7" fillId="0" borderId="0" xfId="21" applyNumberFormat="1" applyFont="1">
      <alignment/>
      <protection/>
    </xf>
    <xf numFmtId="0" fontId="7" fillId="0" borderId="0" xfId="0" applyFont="1" applyAlignment="1">
      <alignment/>
    </xf>
    <xf numFmtId="37" fontId="8" fillId="0" borderId="1" xfId="21" applyFont="1" applyFill="1" applyBorder="1" applyAlignment="1">
      <alignment horizontal="left" wrapText="1"/>
      <protection/>
    </xf>
    <xf numFmtId="38" fontId="8" fillId="0" borderId="1" xfId="21" applyNumberFormat="1" applyFont="1" applyFill="1" applyBorder="1" applyAlignment="1">
      <alignment horizontal="centerContinuous" wrapText="1"/>
      <protection/>
    </xf>
    <xf numFmtId="0" fontId="8" fillId="0" borderId="1" xfId="0" applyFont="1" applyFill="1" applyBorder="1" applyAlignment="1">
      <alignment horizontal="center" wrapText="1"/>
    </xf>
    <xf numFmtId="37" fontId="8" fillId="0" borderId="2" xfId="21" applyFont="1" applyBorder="1" applyAlignment="1" quotePrefix="1">
      <alignment horizontal="left"/>
      <protection/>
    </xf>
    <xf numFmtId="38" fontId="7" fillId="0" borderId="2" xfId="15" applyNumberFormat="1" applyFont="1" applyBorder="1" applyAlignment="1">
      <alignment/>
    </xf>
    <xf numFmtId="164" fontId="10" fillId="0" borderId="1" xfId="15" applyNumberFormat="1" applyFont="1" applyBorder="1" applyAlignment="1">
      <alignment/>
    </xf>
    <xf numFmtId="37" fontId="8" fillId="0" borderId="3" xfId="21" applyFont="1" applyBorder="1" applyAlignment="1" quotePrefix="1">
      <alignment horizontal="left"/>
      <protection/>
    </xf>
    <xf numFmtId="38" fontId="7" fillId="0" borderId="4" xfId="15" applyNumberFormat="1" applyFont="1" applyBorder="1" applyAlignment="1">
      <alignment/>
    </xf>
    <xf numFmtId="164" fontId="7" fillId="0" borderId="4" xfId="15" applyNumberFormat="1" applyFont="1" applyBorder="1" applyAlignment="1">
      <alignment/>
    </xf>
    <xf numFmtId="37" fontId="7" fillId="0" borderId="3" xfId="21" applyFont="1" applyBorder="1" applyAlignment="1">
      <alignment horizontal="left" wrapText="1"/>
      <protection/>
    </xf>
    <xf numFmtId="38" fontId="7" fillId="0" borderId="3" xfId="15" applyNumberFormat="1" applyFont="1" applyBorder="1" applyAlignment="1">
      <alignment/>
    </xf>
    <xf numFmtId="164" fontId="7" fillId="0" borderId="3" xfId="15" applyNumberFormat="1" applyFont="1" applyBorder="1" applyAlignment="1">
      <alignment/>
    </xf>
    <xf numFmtId="37" fontId="7" fillId="0" borderId="3" xfId="21" applyFont="1" applyBorder="1" applyAlignment="1">
      <alignment horizontal="left"/>
      <protection/>
    </xf>
    <xf numFmtId="37" fontId="8" fillId="0" borderId="2" xfId="21" applyFont="1" applyBorder="1" applyAlignment="1">
      <alignment horizontal="left"/>
      <protection/>
    </xf>
    <xf numFmtId="164" fontId="7" fillId="0" borderId="2" xfId="15" applyNumberFormat="1" applyFont="1" applyBorder="1" applyAlignment="1">
      <alignment/>
    </xf>
    <xf numFmtId="38" fontId="7" fillId="0" borderId="5" xfId="15" applyNumberFormat="1" applyFont="1" applyBorder="1" applyAlignment="1">
      <alignment/>
    </xf>
    <xf numFmtId="164" fontId="10" fillId="0" borderId="3" xfId="15" applyNumberFormat="1" applyFont="1" applyBorder="1" applyAlignment="1">
      <alignment/>
    </xf>
    <xf numFmtId="43" fontId="0" fillId="0" borderId="0" xfId="15" applyBorder="1" applyAlignment="1">
      <alignment/>
    </xf>
    <xf numFmtId="38" fontId="11" fillId="0" borderId="0" xfId="0" applyNumberFormat="1" applyFont="1" applyBorder="1" applyAlignment="1">
      <alignment/>
    </xf>
    <xf numFmtId="38" fontId="0" fillId="0" borderId="0" xfId="0" applyNumberFormat="1" applyAlignment="1">
      <alignment/>
    </xf>
    <xf numFmtId="0" fontId="8" fillId="0" borderId="6" xfId="0" applyFont="1" applyBorder="1" applyAlignment="1">
      <alignment/>
    </xf>
    <xf numFmtId="38" fontId="7" fillId="2" borderId="2" xfId="15" applyNumberFormat="1" applyFont="1" applyFill="1" applyBorder="1" applyAlignment="1">
      <alignment/>
    </xf>
    <xf numFmtId="38" fontId="7" fillId="0" borderId="1" xfId="15" applyNumberFormat="1" applyFont="1" applyFill="1" applyBorder="1" applyAlignment="1">
      <alignment/>
    </xf>
    <xf numFmtId="38" fontId="7" fillId="0" borderId="1" xfId="15" applyNumberFormat="1" applyFont="1" applyBorder="1" applyAlignment="1">
      <alignment/>
    </xf>
    <xf numFmtId="164" fontId="7" fillId="0" borderId="1" xfId="15" applyNumberFormat="1" applyFont="1" applyBorder="1" applyAlignment="1">
      <alignment/>
    </xf>
    <xf numFmtId="37" fontId="8" fillId="0" borderId="7" xfId="21" applyFont="1" applyBorder="1" applyAlignment="1">
      <alignment horizontal="left"/>
      <protection/>
    </xf>
    <xf numFmtId="38" fontId="7" fillId="0" borderId="3" xfId="15" applyNumberFormat="1" applyFont="1" applyFill="1" applyBorder="1" applyAlignment="1">
      <alignment/>
    </xf>
    <xf numFmtId="38" fontId="7" fillId="0" borderId="0" xfId="15" applyNumberFormat="1" applyFont="1" applyFill="1" applyBorder="1" applyAlignment="1">
      <alignment/>
    </xf>
    <xf numFmtId="38" fontId="7" fillId="0" borderId="7" xfId="15" applyNumberFormat="1" applyFont="1" applyBorder="1" applyAlignment="1">
      <alignment/>
    </xf>
    <xf numFmtId="0" fontId="7" fillId="0" borderId="5" xfId="0" applyFont="1" applyBorder="1" applyAlignment="1">
      <alignment/>
    </xf>
    <xf numFmtId="38" fontId="7" fillId="0" borderId="7" xfId="15" applyNumberFormat="1" applyFont="1" applyFill="1" applyBorder="1" applyAlignment="1">
      <alignment/>
    </xf>
    <xf numFmtId="37" fontId="8" fillId="0" borderId="6" xfId="21" applyFont="1" applyBorder="1" applyAlignment="1" quotePrefix="1">
      <alignment horizontal="left"/>
      <protection/>
    </xf>
    <xf numFmtId="38" fontId="7" fillId="0" borderId="2" xfId="0" applyNumberFormat="1" applyFont="1" applyBorder="1" applyAlignment="1">
      <alignment/>
    </xf>
    <xf numFmtId="164" fontId="7" fillId="0" borderId="0" xfId="15" applyNumberFormat="1" applyFont="1" applyBorder="1" applyAlignment="1">
      <alignment/>
    </xf>
    <xf numFmtId="37" fontId="7" fillId="0" borderId="3" xfId="21" applyFont="1" applyBorder="1" applyAlignment="1" quotePrefix="1">
      <alignment horizontal="left"/>
      <protection/>
    </xf>
    <xf numFmtId="164" fontId="7" fillId="0" borderId="5" xfId="15" applyNumberFormat="1" applyFont="1" applyBorder="1" applyAlignment="1">
      <alignment/>
    </xf>
    <xf numFmtId="37" fontId="7" fillId="0" borderId="7" xfId="21" applyFont="1" applyBorder="1" applyAlignment="1">
      <alignment horizontal="left"/>
      <protection/>
    </xf>
    <xf numFmtId="38" fontId="7" fillId="0" borderId="5" xfId="15" applyNumberFormat="1" applyFont="1" applyFill="1" applyBorder="1" applyAlignment="1">
      <alignment/>
    </xf>
    <xf numFmtId="165" fontId="7" fillId="0" borderId="8" xfId="15" applyNumberFormat="1" applyFont="1" applyBorder="1" applyAlignment="1">
      <alignment/>
    </xf>
    <xf numFmtId="37" fontId="7" fillId="0" borderId="0" xfId="21" applyFont="1" applyBorder="1" applyAlignment="1">
      <alignment horizontal="left"/>
      <protection/>
    </xf>
    <xf numFmtId="38" fontId="7" fillId="0" borderId="0" xfId="15" applyNumberFormat="1" applyFont="1" applyBorder="1" applyAlignment="1">
      <alignment/>
    </xf>
    <xf numFmtId="38" fontId="7" fillId="0" borderId="9" xfId="15" applyNumberFormat="1" applyFont="1" applyBorder="1" applyAlignment="1">
      <alignment/>
    </xf>
    <xf numFmtId="37" fontId="8" fillId="0" borderId="10" xfId="21" applyFont="1" applyBorder="1" applyAlignment="1" quotePrefix="1">
      <alignment horizontal="left"/>
      <protection/>
    </xf>
    <xf numFmtId="38" fontId="8" fillId="0" borderId="1" xfId="15" applyNumberFormat="1" applyFont="1" applyBorder="1" applyAlignment="1">
      <alignment horizontal="right"/>
    </xf>
    <xf numFmtId="37" fontId="7" fillId="0" borderId="1" xfId="21" applyFont="1" applyBorder="1">
      <alignment/>
      <protection/>
    </xf>
    <xf numFmtId="38" fontId="7" fillId="0" borderId="1" xfId="21" applyNumberFormat="1" applyFont="1" applyBorder="1">
      <alignment/>
      <protection/>
    </xf>
    <xf numFmtId="37" fontId="12" fillId="0" borderId="0" xfId="21" applyFont="1" applyAlignment="1">
      <alignment horizontal="left"/>
      <protection/>
    </xf>
    <xf numFmtId="37" fontId="14" fillId="0" borderId="0" xfId="21" applyFont="1" applyBorder="1" applyAlignment="1" quotePrefix="1">
      <alignment horizontal="left"/>
      <protection/>
    </xf>
    <xf numFmtId="38" fontId="13" fillId="0" borderId="0" xfId="21" applyNumberFormat="1" applyFont="1" applyBorder="1">
      <alignment/>
      <protection/>
    </xf>
    <xf numFmtId="38" fontId="13" fillId="0" borderId="0" xfId="0" applyNumberFormat="1" applyFont="1" applyAlignment="1">
      <alignment/>
    </xf>
    <xf numFmtId="37" fontId="14" fillId="0" borderId="0" xfId="21" applyFont="1" applyBorder="1" applyAlignment="1" quotePrefix="1">
      <alignment horizontal="left" vertical="top"/>
      <protection/>
    </xf>
    <xf numFmtId="38" fontId="13" fillId="0" borderId="0" xfId="21" applyNumberFormat="1" applyFont="1" applyBorder="1" applyAlignment="1">
      <alignment horizontal="left" vertical="top"/>
      <protection/>
    </xf>
    <xf numFmtId="38" fontId="13" fillId="0" borderId="0" xfId="21" applyNumberFormat="1" applyFont="1">
      <alignment/>
      <protection/>
    </xf>
    <xf numFmtId="0" fontId="14" fillId="0" borderId="0" xfId="0" applyFont="1" applyAlignment="1">
      <alignment horizontal="left"/>
    </xf>
    <xf numFmtId="38" fontId="13" fillId="0" borderId="0" xfId="0" applyNumberFormat="1" applyFont="1" applyAlignment="1">
      <alignment horizontal="right"/>
    </xf>
    <xf numFmtId="38" fontId="13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38" fontId="7" fillId="0" borderId="0" xfId="0" applyNumberFormat="1" applyFont="1" applyAlignment="1">
      <alignment horizontal="right"/>
    </xf>
    <xf numFmtId="38" fontId="7" fillId="0" borderId="0" xfId="0" applyNumberFormat="1" applyFont="1" applyAlignment="1">
      <alignment horizontal="center"/>
    </xf>
    <xf numFmtId="38" fontId="7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 horizontal="right"/>
    </xf>
    <xf numFmtId="38" fontId="8" fillId="0" borderId="13" xfId="0" applyNumberFormat="1" applyFont="1" applyBorder="1" applyAlignment="1" quotePrefix="1">
      <alignment horizontal="center"/>
    </xf>
    <xf numFmtId="38" fontId="8" fillId="0" borderId="14" xfId="0" applyNumberFormat="1" applyFont="1" applyBorder="1" applyAlignment="1">
      <alignment horizontal="center"/>
    </xf>
    <xf numFmtId="0" fontId="7" fillId="0" borderId="15" xfId="0" applyFont="1" applyBorder="1" applyAlignment="1">
      <alignment horizontal="right"/>
    </xf>
    <xf numFmtId="38" fontId="7" fillId="0" borderId="0" xfId="0" applyNumberFormat="1" applyFont="1" applyBorder="1" applyAlignment="1">
      <alignment horizontal="right"/>
    </xf>
    <xf numFmtId="38" fontId="7" fillId="0" borderId="16" xfId="0" applyNumberFormat="1" applyFont="1" applyBorder="1" applyAlignment="1">
      <alignment/>
    </xf>
    <xf numFmtId="0" fontId="7" fillId="0" borderId="17" xfId="0" applyFont="1" applyBorder="1" applyAlignment="1">
      <alignment horizontal="right"/>
    </xf>
    <xf numFmtId="38" fontId="7" fillId="0" borderId="18" xfId="0" applyNumberFormat="1" applyFont="1" applyBorder="1" applyAlignment="1">
      <alignment horizontal="right"/>
    </xf>
    <xf numFmtId="38" fontId="7" fillId="0" borderId="19" xfId="0" applyNumberFormat="1" applyFont="1" applyBorder="1" applyAlignment="1">
      <alignment/>
    </xf>
    <xf numFmtId="38" fontId="7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20" xfId="0" applyFont="1" applyBorder="1" applyAlignment="1">
      <alignment horizontal="right"/>
    </xf>
    <xf numFmtId="38" fontId="8" fillId="0" borderId="11" xfId="0" applyNumberFormat="1" applyFont="1" applyBorder="1" applyAlignment="1">
      <alignment horizontal="right"/>
    </xf>
    <xf numFmtId="38" fontId="8" fillId="0" borderId="11" xfId="0" applyNumberFormat="1" applyFont="1" applyBorder="1" applyAlignment="1">
      <alignment/>
    </xf>
    <xf numFmtId="38" fontId="7" fillId="0" borderId="21" xfId="0" applyNumberFormat="1" applyFont="1" applyBorder="1" applyAlignment="1">
      <alignment/>
    </xf>
    <xf numFmtId="38" fontId="12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38" fontId="14" fillId="0" borderId="0" xfId="0" applyNumberFormat="1" applyFont="1" applyAlignment="1">
      <alignment horizontal="left"/>
    </xf>
    <xf numFmtId="38" fontId="13" fillId="0" borderId="0" xfId="0" applyNumberFormat="1" applyFont="1" applyAlignment="1">
      <alignment wrapText="1"/>
    </xf>
    <xf numFmtId="164" fontId="7" fillId="0" borderId="0" xfId="15" applyNumberFormat="1" applyFont="1" applyAlignment="1">
      <alignment horizontal="right"/>
    </xf>
    <xf numFmtId="164" fontId="7" fillId="0" borderId="0" xfId="15" applyNumberFormat="1" applyFont="1" applyAlignment="1">
      <alignment horizontal="center"/>
    </xf>
    <xf numFmtId="164" fontId="7" fillId="0" borderId="18" xfId="15" applyNumberFormat="1" applyFont="1" applyBorder="1" applyAlignment="1">
      <alignment horizontal="right"/>
    </xf>
    <xf numFmtId="164" fontId="7" fillId="0" borderId="18" xfId="15" applyNumberFormat="1" applyFont="1" applyBorder="1" applyAlignment="1">
      <alignment horizontal="center"/>
    </xf>
    <xf numFmtId="37" fontId="14" fillId="0" borderId="0" xfId="21" applyFont="1" applyBorder="1" applyAlignment="1">
      <alignment horizontal="left" wrapText="1"/>
      <protection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RPLAN.XL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&amp;GA%20Business%20Study\2006\Sept%2006%20EFC%20Report\Final\Sept%20PGA%20Performance%20Report%20101806%20w%20IBIS%20clo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PER\TABLES\LOTUS\Prop99\EXPTBL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PER\Budget2000\I-695%20Budget\I695inde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tachment A"/>
      <sheetName val="Attachment B"/>
      <sheetName val="Attachment C"/>
      <sheetName val="OH Allocation"/>
      <sheetName val="Perfomance Details"/>
      <sheetName val="Allotment Plan"/>
      <sheetName val="Supporting Doc-utilization rate"/>
      <sheetName val="Correction entries"/>
      <sheetName val="Attachment D"/>
    </sheetNames>
    <sheetDataSet>
      <sheetData sheetId="1">
        <row r="3">
          <cell r="E3">
            <v>111808.12</v>
          </cell>
          <cell r="F3">
            <v>67502.92</v>
          </cell>
          <cell r="G3">
            <v>440380.51</v>
          </cell>
          <cell r="H3">
            <v>238349.01</v>
          </cell>
          <cell r="I3">
            <v>357041.12</v>
          </cell>
          <cell r="J3">
            <v>224981.59</v>
          </cell>
          <cell r="K3">
            <v>404550.1</v>
          </cell>
          <cell r="L3">
            <v>253645.78000000006</v>
          </cell>
          <cell r="M3">
            <v>358001.05</v>
          </cell>
          <cell r="R3">
            <v>3816580.5756616923</v>
          </cell>
        </row>
        <row r="4">
          <cell r="E4">
            <v>-177998.16333333333</v>
          </cell>
          <cell r="F4">
            <v>-170189.22</v>
          </cell>
          <cell r="G4">
            <v>-478184.18000000005</v>
          </cell>
          <cell r="H4">
            <v>-165721.71000000002</v>
          </cell>
          <cell r="I4">
            <v>-293233.81999999995</v>
          </cell>
          <cell r="J4">
            <v>-203284.34000000005</v>
          </cell>
          <cell r="K4">
            <v>-434570.39666666667</v>
          </cell>
          <cell r="L4">
            <v>-444251.58999999997</v>
          </cell>
          <cell r="M4">
            <v>-293064.77</v>
          </cell>
          <cell r="R4">
            <v>-4286492.696666667</v>
          </cell>
        </row>
        <row r="7">
          <cell r="G7">
            <v>-612667.27</v>
          </cell>
          <cell r="H7">
            <v>-567196.58</v>
          </cell>
          <cell r="I7">
            <v>-537572.61</v>
          </cell>
          <cell r="J7">
            <v>-497176.75</v>
          </cell>
          <cell r="K7">
            <v>-514495.79</v>
          </cell>
          <cell r="L7">
            <v>-757054.43</v>
          </cell>
          <cell r="M7">
            <v>-686281.52</v>
          </cell>
        </row>
        <row r="48">
          <cell r="E48">
            <v>1040.73</v>
          </cell>
          <cell r="F48">
            <v>0</v>
          </cell>
          <cell r="G48">
            <v>33968.520000000004</v>
          </cell>
          <cell r="H48">
            <v>16718.25</v>
          </cell>
          <cell r="I48">
            <v>7967.1</v>
          </cell>
          <cell r="J48">
            <v>29504.11</v>
          </cell>
          <cell r="K48">
            <v>7445.879999999999</v>
          </cell>
          <cell r="L48">
            <v>20039.83</v>
          </cell>
          <cell r="M48">
            <v>4071.84</v>
          </cell>
          <cell r="R48">
            <v>120756.26000000001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Book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rrata#1test"/>
      <sheetName val="QryMbase695"/>
      <sheetName val="Sheet3"/>
    </sheetNames>
    <sheetDataSet>
      <sheetData sheetId="2">
        <row r="2">
          <cell r="A2" t="str">
            <v>0010</v>
          </cell>
          <cell r="B2">
            <v>-29464</v>
          </cell>
          <cell r="C2">
            <v>0</v>
          </cell>
          <cell r="D2">
            <v>0</v>
          </cell>
          <cell r="E2">
            <v>0</v>
          </cell>
        </row>
        <row r="3">
          <cell r="A3" t="str">
            <v>0020</v>
          </cell>
          <cell r="B3">
            <v>-38732</v>
          </cell>
          <cell r="C3">
            <v>0</v>
          </cell>
          <cell r="D3">
            <v>0</v>
          </cell>
          <cell r="E3">
            <v>0</v>
          </cell>
        </row>
        <row r="4">
          <cell r="A4" t="str">
            <v>0030</v>
          </cell>
          <cell r="B4">
            <v>-11045</v>
          </cell>
          <cell r="C4">
            <v>0</v>
          </cell>
          <cell r="D4">
            <v>0</v>
          </cell>
          <cell r="E4">
            <v>0</v>
          </cell>
        </row>
        <row r="5">
          <cell r="A5" t="str">
            <v>0040</v>
          </cell>
          <cell r="B5">
            <v>-7972</v>
          </cell>
          <cell r="C5">
            <v>0</v>
          </cell>
          <cell r="D5">
            <v>0</v>
          </cell>
          <cell r="E5">
            <v>0</v>
          </cell>
        </row>
        <row r="6">
          <cell r="A6" t="str">
            <v>0050</v>
          </cell>
          <cell r="B6">
            <v>-4556</v>
          </cell>
          <cell r="C6">
            <v>0</v>
          </cell>
          <cell r="D6">
            <v>0</v>
          </cell>
          <cell r="E6">
            <v>0</v>
          </cell>
        </row>
        <row r="7">
          <cell r="A7" t="str">
            <v>0060</v>
          </cell>
          <cell r="B7">
            <v>-2526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0070</v>
          </cell>
          <cell r="B8">
            <v>-10283</v>
          </cell>
          <cell r="C8">
            <v>0</v>
          </cell>
          <cell r="D8">
            <v>0</v>
          </cell>
          <cell r="E8">
            <v>0</v>
          </cell>
        </row>
        <row r="9">
          <cell r="A9" t="str">
            <v>0120</v>
          </cell>
          <cell r="B9">
            <v>-18270</v>
          </cell>
          <cell r="C9">
            <v>0</v>
          </cell>
          <cell r="D9">
            <v>0</v>
          </cell>
          <cell r="E9">
            <v>0</v>
          </cell>
        </row>
        <row r="10">
          <cell r="A10" t="str">
            <v>0130</v>
          </cell>
          <cell r="B10">
            <v>-262595</v>
          </cell>
          <cell r="C10">
            <v>30000</v>
          </cell>
          <cell r="D10">
            <v>-3.5</v>
          </cell>
          <cell r="E10">
            <v>0</v>
          </cell>
        </row>
        <row r="11">
          <cell r="A11" t="str">
            <v>0140</v>
          </cell>
          <cell r="B11">
            <v>-19385.99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0154</v>
          </cell>
          <cell r="B12">
            <v>1636</v>
          </cell>
          <cell r="C12">
            <v>0</v>
          </cell>
          <cell r="D12">
            <v>0</v>
          </cell>
          <cell r="E12">
            <v>0</v>
          </cell>
        </row>
        <row r="13">
          <cell r="A13" t="str">
            <v>0180</v>
          </cell>
          <cell r="B13">
            <v>-22828.99</v>
          </cell>
          <cell r="C13">
            <v>0</v>
          </cell>
          <cell r="D13">
            <v>0</v>
          </cell>
          <cell r="E13">
            <v>0</v>
          </cell>
        </row>
        <row r="14">
          <cell r="A14" t="str">
            <v>0201</v>
          </cell>
          <cell r="B14">
            <v>-271054.99</v>
          </cell>
          <cell r="C14">
            <v>0</v>
          </cell>
          <cell r="D14">
            <v>0</v>
          </cell>
          <cell r="E14">
            <v>0</v>
          </cell>
        </row>
        <row r="15">
          <cell r="A15" t="str">
            <v>0208</v>
          </cell>
          <cell r="B15">
            <v>7599.01</v>
          </cell>
          <cell r="C15">
            <v>0</v>
          </cell>
          <cell r="D15">
            <v>0</v>
          </cell>
          <cell r="E15">
            <v>0</v>
          </cell>
        </row>
        <row r="16">
          <cell r="A16" t="str">
            <v>0213</v>
          </cell>
          <cell r="B16">
            <v>1923</v>
          </cell>
          <cell r="C16">
            <v>-22185</v>
          </cell>
          <cell r="D16">
            <v>0</v>
          </cell>
          <cell r="E16">
            <v>0</v>
          </cell>
        </row>
        <row r="17">
          <cell r="A17" t="str">
            <v>0301</v>
          </cell>
          <cell r="B17">
            <v>673.01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0305</v>
          </cell>
          <cell r="B18">
            <v>-34025</v>
          </cell>
          <cell r="C18">
            <v>0</v>
          </cell>
          <cell r="D18">
            <v>0</v>
          </cell>
          <cell r="E18">
            <v>0</v>
          </cell>
        </row>
        <row r="19">
          <cell r="A19" t="str">
            <v>0325</v>
          </cell>
          <cell r="B19">
            <v>32511</v>
          </cell>
          <cell r="C19">
            <v>-61142</v>
          </cell>
          <cell r="D19">
            <v>0</v>
          </cell>
          <cell r="E19">
            <v>0</v>
          </cell>
        </row>
        <row r="20">
          <cell r="A20" t="str">
            <v>0339</v>
          </cell>
          <cell r="B20">
            <v>-260879</v>
          </cell>
          <cell r="C20">
            <v>0</v>
          </cell>
          <cell r="D20">
            <v>-2</v>
          </cell>
          <cell r="E20">
            <v>0</v>
          </cell>
        </row>
        <row r="21">
          <cell r="A21" t="str">
            <v>0351</v>
          </cell>
          <cell r="B21">
            <v>-11458</v>
          </cell>
          <cell r="C21">
            <v>0</v>
          </cell>
          <cell r="D21">
            <v>0</v>
          </cell>
          <cell r="E21">
            <v>0</v>
          </cell>
        </row>
        <row r="22">
          <cell r="A22" t="str">
            <v>0355</v>
          </cell>
          <cell r="B22">
            <v>96.01</v>
          </cell>
          <cell r="C22">
            <v>0</v>
          </cell>
          <cell r="D22">
            <v>0</v>
          </cell>
          <cell r="E22">
            <v>0</v>
          </cell>
        </row>
        <row r="23">
          <cell r="A23" t="str">
            <v>0356</v>
          </cell>
          <cell r="B23">
            <v>10670.01</v>
          </cell>
          <cell r="C23">
            <v>0</v>
          </cell>
          <cell r="D23">
            <v>0</v>
          </cell>
          <cell r="E23">
            <v>0</v>
          </cell>
        </row>
        <row r="24">
          <cell r="A24" t="str">
            <v>0381</v>
          </cell>
          <cell r="B24">
            <v>2606.01</v>
          </cell>
          <cell r="C24">
            <v>0</v>
          </cell>
          <cell r="D24">
            <v>0</v>
          </cell>
          <cell r="E24">
            <v>0</v>
          </cell>
        </row>
        <row r="25">
          <cell r="A25" t="str">
            <v>0383</v>
          </cell>
          <cell r="B25">
            <v>-78459.99</v>
          </cell>
          <cell r="C25">
            <v>-42600</v>
          </cell>
          <cell r="D25">
            <v>-1.07</v>
          </cell>
          <cell r="E25">
            <v>0</v>
          </cell>
        </row>
        <row r="26">
          <cell r="A26" t="str">
            <v>0384</v>
          </cell>
          <cell r="B26">
            <v>686.01</v>
          </cell>
          <cell r="C26">
            <v>0</v>
          </cell>
          <cell r="D26">
            <v>0</v>
          </cell>
          <cell r="E26">
            <v>0</v>
          </cell>
        </row>
        <row r="27">
          <cell r="A27" t="str">
            <v>0400</v>
          </cell>
          <cell r="B27">
            <v>-11000</v>
          </cell>
          <cell r="C27">
            <v>0</v>
          </cell>
          <cell r="D27">
            <v>-0.25</v>
          </cell>
          <cell r="E27">
            <v>0</v>
          </cell>
        </row>
        <row r="28">
          <cell r="A28" t="str">
            <v>0401</v>
          </cell>
          <cell r="B28">
            <v>-5115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0410</v>
          </cell>
          <cell r="B29">
            <v>-129679</v>
          </cell>
          <cell r="C29">
            <v>-41257</v>
          </cell>
          <cell r="D29">
            <v>-3</v>
          </cell>
          <cell r="E29">
            <v>0</v>
          </cell>
        </row>
        <row r="30">
          <cell r="A30" t="str">
            <v>0415</v>
          </cell>
          <cell r="B30">
            <v>1684.01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0420</v>
          </cell>
          <cell r="B31">
            <v>163271</v>
          </cell>
          <cell r="C31">
            <v>0</v>
          </cell>
          <cell r="D31">
            <v>-0.5</v>
          </cell>
          <cell r="E31">
            <v>3</v>
          </cell>
        </row>
        <row r="32">
          <cell r="A32" t="str">
            <v>0429</v>
          </cell>
          <cell r="B32">
            <v>2212</v>
          </cell>
          <cell r="C32">
            <v>0</v>
          </cell>
          <cell r="D32">
            <v>0</v>
          </cell>
          <cell r="E32">
            <v>0</v>
          </cell>
        </row>
        <row r="33">
          <cell r="A33" t="str">
            <v>0432</v>
          </cell>
          <cell r="B33">
            <v>-90775</v>
          </cell>
          <cell r="C33">
            <v>0</v>
          </cell>
          <cell r="D33">
            <v>-4</v>
          </cell>
          <cell r="E33">
            <v>-1</v>
          </cell>
        </row>
        <row r="34">
          <cell r="A34" t="str">
            <v>0433</v>
          </cell>
          <cell r="B34">
            <v>769.01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0437</v>
          </cell>
          <cell r="B35">
            <v>-2499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0450</v>
          </cell>
          <cell r="B36">
            <v>-1000.99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0465</v>
          </cell>
          <cell r="B37">
            <v>-775941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0470</v>
          </cell>
          <cell r="B38">
            <v>-94000</v>
          </cell>
          <cell r="C38">
            <v>-10340</v>
          </cell>
          <cell r="D38">
            <v>0</v>
          </cell>
          <cell r="E38">
            <v>0</v>
          </cell>
        </row>
        <row r="39">
          <cell r="A39" t="str">
            <v>0471</v>
          </cell>
          <cell r="B39">
            <v>529.01</v>
          </cell>
          <cell r="C39">
            <v>0</v>
          </cell>
          <cell r="D39">
            <v>0</v>
          </cell>
          <cell r="E39">
            <v>0</v>
          </cell>
        </row>
        <row r="40">
          <cell r="A40" t="str">
            <v>0480</v>
          </cell>
          <cell r="B40">
            <v>673.01</v>
          </cell>
          <cell r="C40">
            <v>0</v>
          </cell>
          <cell r="D40">
            <v>0</v>
          </cell>
          <cell r="E40">
            <v>0</v>
          </cell>
        </row>
        <row r="41">
          <cell r="A41" t="str">
            <v>0502</v>
          </cell>
          <cell r="B41">
            <v>-382226</v>
          </cell>
          <cell r="C41">
            <v>0</v>
          </cell>
          <cell r="D41">
            <v>-5</v>
          </cell>
          <cell r="E41">
            <v>0</v>
          </cell>
        </row>
        <row r="42">
          <cell r="A42" t="str">
            <v>0512</v>
          </cell>
          <cell r="B42">
            <v>-325784.99</v>
          </cell>
          <cell r="C42">
            <v>0</v>
          </cell>
          <cell r="D42">
            <v>0</v>
          </cell>
          <cell r="E42">
            <v>0</v>
          </cell>
        </row>
        <row r="43">
          <cell r="A43" t="str">
            <v>0532</v>
          </cell>
          <cell r="B43">
            <v>-241435.99</v>
          </cell>
          <cell r="C43">
            <v>0</v>
          </cell>
          <cell r="D43">
            <v>-8</v>
          </cell>
          <cell r="E43">
            <v>0</v>
          </cell>
        </row>
        <row r="44">
          <cell r="A44" t="str">
            <v>0542</v>
          </cell>
          <cell r="B44">
            <v>-96968.99</v>
          </cell>
          <cell r="C44">
            <v>0</v>
          </cell>
          <cell r="D44">
            <v>-3.5</v>
          </cell>
          <cell r="E44">
            <v>0</v>
          </cell>
        </row>
        <row r="45">
          <cell r="A45" t="str">
            <v>0572</v>
          </cell>
          <cell r="B45">
            <v>-299802</v>
          </cell>
          <cell r="C45">
            <v>0</v>
          </cell>
          <cell r="D45">
            <v>-5.5</v>
          </cell>
          <cell r="E45">
            <v>0</v>
          </cell>
        </row>
        <row r="46">
          <cell r="A46" t="str">
            <v>0601</v>
          </cell>
          <cell r="B46">
            <v>-120175.99</v>
          </cell>
          <cell r="C46">
            <v>0</v>
          </cell>
          <cell r="D46">
            <v>-3</v>
          </cell>
          <cell r="E46">
            <v>0</v>
          </cell>
        </row>
        <row r="47">
          <cell r="A47" t="str">
            <v>0630</v>
          </cell>
          <cell r="B47">
            <v>-4361</v>
          </cell>
          <cell r="C47">
            <v>0</v>
          </cell>
          <cell r="D47">
            <v>0</v>
          </cell>
          <cell r="E47">
            <v>0</v>
          </cell>
        </row>
        <row r="48">
          <cell r="A48" t="str">
            <v>0651</v>
          </cell>
          <cell r="B48">
            <v>3233600</v>
          </cell>
          <cell r="C48">
            <v>0</v>
          </cell>
          <cell r="D48">
            <v>0</v>
          </cell>
          <cell r="E48">
            <v>0</v>
          </cell>
        </row>
        <row r="49">
          <cell r="A49" t="str">
            <v>0656</v>
          </cell>
          <cell r="B49">
            <v>1017316</v>
          </cell>
          <cell r="C49">
            <v>645780</v>
          </cell>
          <cell r="D49">
            <v>0</v>
          </cell>
          <cell r="E49">
            <v>0</v>
          </cell>
        </row>
        <row r="50">
          <cell r="A50" t="str">
            <v>0666</v>
          </cell>
          <cell r="B50">
            <v>2357.01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0670</v>
          </cell>
          <cell r="B51">
            <v>-219426</v>
          </cell>
          <cell r="C51">
            <v>0</v>
          </cell>
          <cell r="D51">
            <v>-6</v>
          </cell>
          <cell r="E51">
            <v>0</v>
          </cell>
        </row>
        <row r="52">
          <cell r="A52" t="str">
            <v>0693</v>
          </cell>
          <cell r="B52">
            <v>14105.01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0706</v>
          </cell>
          <cell r="B53">
            <v>865.01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0710</v>
          </cell>
          <cell r="B54">
            <v>4545.01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0720</v>
          </cell>
          <cell r="B55">
            <v>37145.01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0730</v>
          </cell>
          <cell r="B56">
            <v>-1240890</v>
          </cell>
          <cell r="C56">
            <v>-1300224</v>
          </cell>
          <cell r="D56">
            <v>0</v>
          </cell>
          <cell r="E56">
            <v>0</v>
          </cell>
        </row>
        <row r="57">
          <cell r="A57" t="str">
            <v>0734</v>
          </cell>
          <cell r="B57">
            <v>-71981</v>
          </cell>
          <cell r="C57">
            <v>-71981</v>
          </cell>
          <cell r="D57">
            <v>0</v>
          </cell>
          <cell r="E57">
            <v>0</v>
          </cell>
        </row>
        <row r="58">
          <cell r="A58" t="str">
            <v>0740</v>
          </cell>
          <cell r="B58">
            <v>-467422.99</v>
          </cell>
          <cell r="C58">
            <v>-469635</v>
          </cell>
          <cell r="D58">
            <v>0</v>
          </cell>
          <cell r="E58">
            <v>0</v>
          </cell>
        </row>
        <row r="59">
          <cell r="A59" t="str">
            <v>0741</v>
          </cell>
          <cell r="B59">
            <v>-3088839.99</v>
          </cell>
          <cell r="C59">
            <v>-3230000</v>
          </cell>
          <cell r="D59">
            <v>-14.44</v>
          </cell>
          <cell r="E59">
            <v>0</v>
          </cell>
        </row>
        <row r="60">
          <cell r="A60" t="str">
            <v>0750</v>
          </cell>
          <cell r="B60">
            <v>4185.01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0780</v>
          </cell>
          <cell r="B61">
            <v>-89360</v>
          </cell>
          <cell r="C61">
            <v>-92246</v>
          </cell>
          <cell r="D61">
            <v>-1</v>
          </cell>
          <cell r="E61">
            <v>0</v>
          </cell>
        </row>
        <row r="62">
          <cell r="A62" t="str">
            <v>0800</v>
          </cell>
          <cell r="B62">
            <v>-6649343</v>
          </cell>
          <cell r="C62">
            <v>-211032</v>
          </cell>
          <cell r="D62">
            <v>0</v>
          </cell>
          <cell r="E62">
            <v>0</v>
          </cell>
        </row>
        <row r="63">
          <cell r="A63" t="str">
            <v>0830</v>
          </cell>
          <cell r="B63">
            <v>9043.01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0910</v>
          </cell>
          <cell r="B64">
            <v>2553024.01</v>
          </cell>
          <cell r="C64">
            <v>1653834</v>
          </cell>
          <cell r="D64">
            <v>0</v>
          </cell>
          <cell r="E64">
            <v>0</v>
          </cell>
        </row>
        <row r="65">
          <cell r="A65" t="str">
            <v>0912</v>
          </cell>
          <cell r="B65">
            <v>-2215234.99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0920</v>
          </cell>
          <cell r="B66">
            <v>-1340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0924</v>
          </cell>
          <cell r="B67">
            <v>6661.01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0932</v>
          </cell>
          <cell r="B68">
            <v>-78498</v>
          </cell>
          <cell r="C68">
            <v>0</v>
          </cell>
          <cell r="D68">
            <v>0</v>
          </cell>
          <cell r="E68">
            <v>0</v>
          </cell>
        </row>
        <row r="69">
          <cell r="A69" t="str">
            <v>0935</v>
          </cell>
          <cell r="B69">
            <v>2833.01</v>
          </cell>
          <cell r="C69">
            <v>0</v>
          </cell>
          <cell r="D69">
            <v>0</v>
          </cell>
          <cell r="E69">
            <v>0</v>
          </cell>
        </row>
        <row r="70">
          <cell r="A70" t="str">
            <v>0950</v>
          </cell>
          <cell r="B70">
            <v>-324416</v>
          </cell>
          <cell r="C70">
            <v>0</v>
          </cell>
          <cell r="D70">
            <v>0</v>
          </cell>
          <cell r="E70">
            <v>0</v>
          </cell>
        </row>
        <row r="71">
          <cell r="A71" t="str">
            <v>0960</v>
          </cell>
          <cell r="B71">
            <v>9811.01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4000m</v>
          </cell>
          <cell r="B72">
            <v>57355.01</v>
          </cell>
          <cell r="C72">
            <v>0</v>
          </cell>
          <cell r="D72">
            <v>0</v>
          </cell>
          <cell r="E72">
            <v>0</v>
          </cell>
        </row>
        <row r="73">
          <cell r="A73" t="str">
            <v>5000m</v>
          </cell>
          <cell r="B73">
            <v>-33159179.99</v>
          </cell>
          <cell r="C73">
            <v>13345000</v>
          </cell>
          <cell r="D73">
            <v>0</v>
          </cell>
          <cell r="E73">
            <v>0</v>
          </cell>
        </row>
        <row r="74">
          <cell r="A74" t="str">
            <v>5010m</v>
          </cell>
          <cell r="B74">
            <v>-417979.99</v>
          </cell>
          <cell r="C74">
            <v>0</v>
          </cell>
          <cell r="D74">
            <v>-6</v>
          </cell>
          <cell r="E74">
            <v>0</v>
          </cell>
        </row>
        <row r="75">
          <cell r="A75" t="str">
            <v>5610m</v>
          </cell>
          <cell r="B75">
            <v>-724252</v>
          </cell>
          <cell r="C75">
            <v>-724252</v>
          </cell>
          <cell r="D75">
            <v>-2</v>
          </cell>
          <cell r="E75">
            <v>-4</v>
          </cell>
        </row>
        <row r="76">
          <cell r="A76" t="str">
            <v>9980</v>
          </cell>
          <cell r="B76">
            <v>-81019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9981</v>
          </cell>
          <cell r="B77">
            <v>-130013</v>
          </cell>
          <cell r="C77">
            <v>0</v>
          </cell>
          <cell r="D77">
            <v>0</v>
          </cell>
          <cell r="E77">
            <v>0</v>
          </cell>
        </row>
        <row r="78">
          <cell r="A78" t="str">
            <v>9985</v>
          </cell>
          <cell r="B78">
            <v>-1066399.99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9989</v>
          </cell>
          <cell r="B79">
            <v>-1430.99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9990</v>
          </cell>
          <cell r="B80">
            <v>-61142</v>
          </cell>
          <cell r="C80">
            <v>0</v>
          </cell>
          <cell r="D80">
            <v>0</v>
          </cell>
          <cell r="E80">
            <v>0</v>
          </cell>
        </row>
        <row r="81">
          <cell r="A81" t="str">
            <v>9991</v>
          </cell>
          <cell r="B81">
            <v>-2639</v>
          </cell>
          <cell r="C81">
            <v>0</v>
          </cell>
          <cell r="D81">
            <v>0</v>
          </cell>
          <cell r="E81">
            <v>0</v>
          </cell>
        </row>
        <row r="82">
          <cell r="A82" t="str">
            <v>9995</v>
          </cell>
          <cell r="B82">
            <v>-11458</v>
          </cell>
          <cell r="C82">
            <v>0</v>
          </cell>
          <cell r="D82">
            <v>0</v>
          </cell>
          <cell r="E82">
            <v>0</v>
          </cell>
        </row>
        <row r="83">
          <cell r="A83" t="str">
            <v>9998</v>
          </cell>
          <cell r="B83">
            <v>5300000</v>
          </cell>
          <cell r="C83">
            <v>0</v>
          </cell>
          <cell r="D83">
            <v>0</v>
          </cell>
          <cell r="E83">
            <v>0</v>
          </cell>
        </row>
        <row r="84">
          <cell r="A84" t="str">
            <v>99999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tabSelected="1" workbookViewId="0" topLeftCell="A1">
      <selection activeCell="A5" sqref="A5"/>
    </sheetView>
  </sheetViews>
  <sheetFormatPr defaultColWidth="9.140625" defaultRowHeight="12.75"/>
  <cols>
    <col min="1" max="1" width="41.00390625" style="0" customWidth="1"/>
    <col min="2" max="5" width="21.7109375" style="0" customWidth="1"/>
    <col min="6" max="6" width="20.8515625" style="0" customWidth="1"/>
    <col min="7" max="7" width="21.28125" style="0" customWidth="1"/>
    <col min="8" max="11" width="19.28125" style="0" customWidth="1"/>
    <col min="12" max="12" width="17.421875" style="0" customWidth="1"/>
  </cols>
  <sheetData>
    <row r="1" spans="1:7" ht="15">
      <c r="A1" s="1" t="s">
        <v>0</v>
      </c>
      <c r="B1" s="2"/>
      <c r="C1" s="2"/>
      <c r="D1" s="3"/>
      <c r="E1" s="2"/>
      <c r="F1" s="2"/>
      <c r="G1" s="4"/>
    </row>
    <row r="2" spans="1:7" ht="15">
      <c r="A2" s="1" t="s">
        <v>1</v>
      </c>
      <c r="B2" s="2"/>
      <c r="C2" s="2"/>
      <c r="D2" s="3"/>
      <c r="E2" s="2"/>
      <c r="F2" s="2"/>
      <c r="G2" s="4"/>
    </row>
    <row r="3" spans="1:7" ht="4.5" customHeight="1">
      <c r="A3" s="5"/>
      <c r="B3" s="6"/>
      <c r="C3" s="6"/>
      <c r="D3" s="6"/>
      <c r="E3" s="6"/>
      <c r="F3" s="6"/>
      <c r="G3" s="7"/>
    </row>
    <row r="4" spans="1:7" ht="38.25">
      <c r="A4" s="8"/>
      <c r="B4" s="9" t="s">
        <v>47</v>
      </c>
      <c r="C4" s="9" t="s">
        <v>2</v>
      </c>
      <c r="D4" s="9" t="s">
        <v>48</v>
      </c>
      <c r="E4" s="9" t="s">
        <v>3</v>
      </c>
      <c r="F4" s="9" t="s">
        <v>49</v>
      </c>
      <c r="G4" s="10" t="s">
        <v>4</v>
      </c>
    </row>
    <row r="5" spans="1:7" ht="12.75">
      <c r="A5" s="11" t="s">
        <v>5</v>
      </c>
      <c r="B5" s="12">
        <v>289289</v>
      </c>
      <c r="C5" s="12">
        <v>209029</v>
      </c>
      <c r="D5" s="12">
        <f>B21</f>
        <v>-343747</v>
      </c>
      <c r="E5" s="12">
        <f>D5</f>
        <v>-343747</v>
      </c>
      <c r="F5" s="12">
        <f>D21</f>
        <v>-531520.5700000003</v>
      </c>
      <c r="G5" s="13">
        <f>D21</f>
        <v>-531520.5700000003</v>
      </c>
    </row>
    <row r="6" spans="1:7" ht="12.75">
      <c r="A6" s="14" t="s">
        <v>6</v>
      </c>
      <c r="B6" s="15"/>
      <c r="C6" s="15"/>
      <c r="D6" s="15"/>
      <c r="E6" s="15"/>
      <c r="F6" s="15"/>
      <c r="G6" s="16"/>
    </row>
    <row r="7" spans="1:7" ht="25.5">
      <c r="A7" s="17" t="s">
        <v>7</v>
      </c>
      <c r="B7" s="18">
        <v>2769784</v>
      </c>
      <c r="C7" s="18">
        <v>3644312</v>
      </c>
      <c r="D7" s="18">
        <v>3266465</v>
      </c>
      <c r="E7" s="18">
        <v>3193459</v>
      </c>
      <c r="F7" s="18">
        <f>SUM('[1]Attachment B'!E3:M3)-F8</f>
        <v>2335503.9400000004</v>
      </c>
      <c r="G7" s="19">
        <f>G10-G8</f>
        <v>3695824.315661692</v>
      </c>
    </row>
    <row r="8" spans="1:7" ht="12.75">
      <c r="A8" s="20" t="s">
        <v>8</v>
      </c>
      <c r="B8" s="18"/>
      <c r="C8" s="18"/>
      <c r="D8" s="18">
        <v>175119.28</v>
      </c>
      <c r="E8" s="18">
        <v>288702</v>
      </c>
      <c r="F8" s="18">
        <f>SUM('[1]Attachment B'!E48:M48)</f>
        <v>120756.26000000001</v>
      </c>
      <c r="G8" s="19">
        <f>'[1]Attachment B'!R48</f>
        <v>120756.26000000001</v>
      </c>
    </row>
    <row r="9" spans="1:7" ht="12.75">
      <c r="A9" s="20"/>
      <c r="B9" s="18"/>
      <c r="C9" s="18"/>
      <c r="D9" s="18"/>
      <c r="E9" s="18"/>
      <c r="F9" s="18"/>
      <c r="G9" s="19"/>
    </row>
    <row r="10" spans="1:7" ht="12.75">
      <c r="A10" s="21" t="s">
        <v>9</v>
      </c>
      <c r="B10" s="12">
        <v>2769784</v>
      </c>
      <c r="C10" s="12">
        <v>3644312</v>
      </c>
      <c r="D10" s="12">
        <f>SUM(D7:D9)</f>
        <v>3441584.28</v>
      </c>
      <c r="E10" s="12">
        <f>SUM(E7:E9)</f>
        <v>3482161</v>
      </c>
      <c r="F10" s="12">
        <f>SUM(F7:F8)</f>
        <v>2456260.2</v>
      </c>
      <c r="G10" s="22">
        <f>'[1]Attachment B'!R3</f>
        <v>3816580.5756616923</v>
      </c>
    </row>
    <row r="11" spans="1:7" ht="12.75">
      <c r="A11" s="14" t="s">
        <v>10</v>
      </c>
      <c r="B11" s="15"/>
      <c r="C11" s="23"/>
      <c r="D11" s="15"/>
      <c r="E11" s="15"/>
      <c r="F11" s="15"/>
      <c r="G11" s="16"/>
    </row>
    <row r="12" spans="1:11" ht="12.75">
      <c r="A12" s="20" t="s">
        <v>11</v>
      </c>
      <c r="B12" s="18">
        <v>-3402820</v>
      </c>
      <c r="C12" s="23">
        <v>-3644711</v>
      </c>
      <c r="D12" s="18">
        <v>-3594357.85</v>
      </c>
      <c r="E12" s="18">
        <v>-3384871</v>
      </c>
      <c r="F12" s="18">
        <f>SUM('[1]Attachment B'!E4:M4)</f>
        <v>-2660498.19</v>
      </c>
      <c r="G12" s="24">
        <f>'[1]Attachment B'!R4</f>
        <v>-4286492.696666667</v>
      </c>
      <c r="J12" s="25"/>
      <c r="K12" s="25"/>
    </row>
    <row r="13" spans="1:7" ht="12.75">
      <c r="A13" s="20" t="s">
        <v>12</v>
      </c>
      <c r="B13" s="18"/>
      <c r="C13" s="23"/>
      <c r="D13" s="18">
        <v>-35000</v>
      </c>
      <c r="E13" s="18"/>
      <c r="F13" s="18"/>
      <c r="G13" s="19"/>
    </row>
    <row r="14" spans="1:7" ht="12.75">
      <c r="A14" s="20"/>
      <c r="B14" s="18"/>
      <c r="C14" s="23"/>
      <c r="D14" s="18"/>
      <c r="E14" s="18"/>
      <c r="F14" s="18"/>
      <c r="G14" s="19"/>
    </row>
    <row r="15" spans="1:7" ht="12.75">
      <c r="A15" s="20" t="s">
        <v>13</v>
      </c>
      <c r="B15" s="18"/>
      <c r="C15" s="23"/>
      <c r="D15" s="18"/>
      <c r="E15" s="18"/>
      <c r="F15" s="18"/>
      <c r="G15" s="19"/>
    </row>
    <row r="16" spans="1:12" ht="12.75">
      <c r="A16" s="11" t="s">
        <v>14</v>
      </c>
      <c r="B16" s="12">
        <v>-3402820</v>
      </c>
      <c r="C16" s="12">
        <v>-3644711</v>
      </c>
      <c r="D16" s="12">
        <f>SUM(D12:D15)</f>
        <v>-3629357.85</v>
      </c>
      <c r="E16" s="12">
        <f>SUM(E12:E15)</f>
        <v>-3384871</v>
      </c>
      <c r="F16" s="12">
        <f>SUM(F12:F15)</f>
        <v>-2660498.19</v>
      </c>
      <c r="G16" s="12">
        <f>SUM(G12:G15)</f>
        <v>-4286492.696666667</v>
      </c>
      <c r="I16" s="26"/>
      <c r="J16" s="26"/>
      <c r="K16" s="26"/>
      <c r="L16" s="27"/>
    </row>
    <row r="17" spans="1:7" ht="15">
      <c r="A17" s="28" t="s">
        <v>50</v>
      </c>
      <c r="B17" s="29"/>
      <c r="C17" s="30"/>
      <c r="D17" s="31"/>
      <c r="E17" s="32">
        <f>-E16*2%</f>
        <v>67697.42</v>
      </c>
      <c r="F17" s="32"/>
      <c r="G17" s="32"/>
    </row>
    <row r="18" spans="1:7" ht="12.75">
      <c r="A18" s="33" t="s">
        <v>15</v>
      </c>
      <c r="B18" s="34"/>
      <c r="C18" s="35"/>
      <c r="D18" s="36"/>
      <c r="E18" s="18"/>
      <c r="F18" s="18"/>
      <c r="G18" s="16"/>
    </row>
    <row r="19" spans="1:7" ht="12.75">
      <c r="A19" s="20" t="s">
        <v>16</v>
      </c>
      <c r="B19" s="37"/>
      <c r="C19" s="4"/>
      <c r="D19" s="38"/>
      <c r="E19" s="34"/>
      <c r="F19" s="34"/>
      <c r="G19" s="19"/>
    </row>
    <row r="20" spans="1:7" ht="12.75">
      <c r="A20" s="39" t="s">
        <v>17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22"/>
    </row>
    <row r="21" spans="1:7" ht="12.75">
      <c r="A21" s="39" t="s">
        <v>18</v>
      </c>
      <c r="B21" s="40">
        <f aca="true" t="shared" si="0" ref="B21:G21">B5+B10+B16+B17+SUM(B18:B20)</f>
        <v>-343747</v>
      </c>
      <c r="C21" s="40">
        <f t="shared" si="0"/>
        <v>208630</v>
      </c>
      <c r="D21" s="40">
        <f t="shared" si="0"/>
        <v>-531520.5700000003</v>
      </c>
      <c r="E21" s="40">
        <f t="shared" si="0"/>
        <v>-178759.58000000002</v>
      </c>
      <c r="F21" s="40">
        <f t="shared" si="0"/>
        <v>-735758.56</v>
      </c>
      <c r="G21" s="40">
        <f t="shared" si="0"/>
        <v>-1001432.6910049752</v>
      </c>
    </row>
    <row r="22" spans="1:7" ht="12.75">
      <c r="A22" s="14" t="s">
        <v>19</v>
      </c>
      <c r="B22" s="18"/>
      <c r="C22" s="36"/>
      <c r="D22" s="15"/>
      <c r="E22" s="18"/>
      <c r="F22" s="18"/>
      <c r="G22" s="16"/>
    </row>
    <row r="23" spans="1:7" ht="12.75">
      <c r="A23" s="20" t="s">
        <v>13</v>
      </c>
      <c r="B23" s="18">
        <v>-13441</v>
      </c>
      <c r="C23" s="41"/>
      <c r="D23" s="34"/>
      <c r="E23" s="34"/>
      <c r="F23" s="34"/>
      <c r="G23" s="19"/>
    </row>
    <row r="24" spans="1:7" ht="12.75">
      <c r="A24" s="42" t="s">
        <v>20</v>
      </c>
      <c r="B24" s="43"/>
      <c r="C24" s="18">
        <v>-10025</v>
      </c>
      <c r="D24" s="34"/>
      <c r="E24" s="34"/>
      <c r="F24" s="34"/>
      <c r="G24" s="19"/>
    </row>
    <row r="25" spans="1:7" ht="12.75">
      <c r="A25" s="44" t="s">
        <v>21</v>
      </c>
      <c r="B25" s="18"/>
      <c r="C25" s="18"/>
      <c r="D25" s="45"/>
      <c r="E25" s="34"/>
      <c r="F25" s="34"/>
      <c r="G25" s="19"/>
    </row>
    <row r="26" spans="1:7" ht="12.75">
      <c r="A26" s="21" t="s">
        <v>22</v>
      </c>
      <c r="B26" s="12">
        <v>-13441</v>
      </c>
      <c r="C26" s="12">
        <v>-10025</v>
      </c>
      <c r="D26" s="46">
        <v>0</v>
      </c>
      <c r="E26" s="46">
        <v>0</v>
      </c>
      <c r="F26" s="46">
        <v>0</v>
      </c>
      <c r="G26" s="46">
        <v>0</v>
      </c>
    </row>
    <row r="27" spans="1:7" ht="12.75">
      <c r="A27" s="39" t="s">
        <v>23</v>
      </c>
      <c r="B27" s="40">
        <f aca="true" t="shared" si="1" ref="B27:G27">B21+B26</f>
        <v>-357188</v>
      </c>
      <c r="C27" s="40">
        <f t="shared" si="1"/>
        <v>198605</v>
      </c>
      <c r="D27" s="40">
        <f t="shared" si="1"/>
        <v>-531520.5700000003</v>
      </c>
      <c r="E27" s="40">
        <f t="shared" si="1"/>
        <v>-178759.58000000002</v>
      </c>
      <c r="F27" s="40">
        <f t="shared" si="1"/>
        <v>-735758.56</v>
      </c>
      <c r="G27" s="40">
        <f t="shared" si="1"/>
        <v>-1001432.6910049752</v>
      </c>
    </row>
    <row r="28" spans="1:7" ht="12.75">
      <c r="A28" s="47"/>
      <c r="B28" s="48"/>
      <c r="C28" s="48"/>
      <c r="D28" s="49"/>
      <c r="E28" s="48"/>
      <c r="F28" s="48"/>
      <c r="G28" s="41"/>
    </row>
    <row r="29" spans="1:7" ht="15">
      <c r="A29" s="50" t="s">
        <v>51</v>
      </c>
      <c r="B29" s="51">
        <f aca="true" t="shared" si="2" ref="B29:G29">-0.05*B16</f>
        <v>170141</v>
      </c>
      <c r="C29" s="51">
        <f t="shared" si="2"/>
        <v>182235.55000000002</v>
      </c>
      <c r="D29" s="51">
        <f t="shared" si="2"/>
        <v>181467.89250000002</v>
      </c>
      <c r="E29" s="51">
        <f t="shared" si="2"/>
        <v>169243.55000000002</v>
      </c>
      <c r="F29" s="51">
        <f t="shared" si="2"/>
        <v>133024.9095</v>
      </c>
      <c r="G29" s="51">
        <f t="shared" si="2"/>
        <v>214324.63483333337</v>
      </c>
    </row>
    <row r="30" spans="1:7" ht="12.75">
      <c r="A30" s="52" t="s">
        <v>24</v>
      </c>
      <c r="B30" s="53">
        <f aca="true" t="shared" si="3" ref="B30:G30">B10+B16</f>
        <v>-633036</v>
      </c>
      <c r="C30" s="53">
        <f t="shared" si="3"/>
        <v>-399</v>
      </c>
      <c r="D30" s="53">
        <f t="shared" si="3"/>
        <v>-187773.5700000003</v>
      </c>
      <c r="E30" s="53">
        <f t="shared" si="3"/>
        <v>97290</v>
      </c>
      <c r="F30" s="53">
        <f t="shared" si="3"/>
        <v>-204237.98999999976</v>
      </c>
      <c r="G30" s="53">
        <f t="shared" si="3"/>
        <v>-469912.12100497494</v>
      </c>
    </row>
    <row r="31" spans="1:7" ht="7.5" customHeight="1">
      <c r="A31" s="5"/>
      <c r="B31" s="6"/>
      <c r="C31" s="6"/>
      <c r="D31" s="6"/>
      <c r="E31" s="6"/>
      <c r="F31" s="6"/>
      <c r="G31" s="6"/>
    </row>
    <row r="32" spans="1:7" ht="12.75">
      <c r="A32" s="54" t="s">
        <v>25</v>
      </c>
      <c r="B32" s="6"/>
      <c r="C32" s="6"/>
      <c r="D32" s="6"/>
      <c r="E32" s="6"/>
      <c r="F32" s="6"/>
      <c r="G32" s="7"/>
    </row>
    <row r="33" spans="1:7" ht="13.5">
      <c r="A33" s="55" t="s">
        <v>52</v>
      </c>
      <c r="B33" s="56"/>
      <c r="C33" s="56"/>
      <c r="D33" s="57"/>
      <c r="E33" s="56"/>
      <c r="F33" s="57"/>
      <c r="G33" s="7"/>
    </row>
    <row r="34" spans="1:11" ht="12.75">
      <c r="A34" s="58" t="s">
        <v>53</v>
      </c>
      <c r="B34" s="56"/>
      <c r="C34" s="56"/>
      <c r="D34" s="57"/>
      <c r="E34" s="56"/>
      <c r="F34" s="56"/>
      <c r="G34" s="7"/>
      <c r="H34" s="7"/>
      <c r="I34" s="7"/>
      <c r="J34" s="7"/>
      <c r="K34" s="7"/>
    </row>
    <row r="35" spans="1:11" ht="13.5">
      <c r="A35" s="92" t="s">
        <v>54</v>
      </c>
      <c r="B35" s="92"/>
      <c r="C35" s="92"/>
      <c r="D35" s="92"/>
      <c r="E35" s="92"/>
      <c r="F35" s="92"/>
      <c r="G35" s="7"/>
      <c r="H35" s="7"/>
      <c r="I35" s="7"/>
      <c r="J35" s="7"/>
      <c r="K35" s="7"/>
    </row>
    <row r="36" spans="1:11" ht="12.75">
      <c r="A36" s="58" t="s">
        <v>55</v>
      </c>
      <c r="B36" s="59"/>
      <c r="C36" s="59"/>
      <c r="D36" s="57"/>
      <c r="E36" s="56"/>
      <c r="F36" s="57"/>
      <c r="G36" s="7"/>
      <c r="H36" s="7"/>
      <c r="I36" s="7"/>
      <c r="J36" s="7"/>
      <c r="K36" s="7"/>
    </row>
    <row r="37" spans="1:11" ht="12.75">
      <c r="A37" s="58" t="s">
        <v>56</v>
      </c>
      <c r="B37" s="60"/>
      <c r="C37" s="60"/>
      <c r="D37" s="57"/>
      <c r="E37" s="60"/>
      <c r="F37" s="60"/>
      <c r="G37" s="7"/>
      <c r="H37" s="7"/>
      <c r="I37" s="7"/>
      <c r="J37" s="7"/>
      <c r="K37" s="7"/>
    </row>
    <row r="38" spans="1:11" ht="13.5">
      <c r="A38" s="61"/>
      <c r="B38" s="62"/>
      <c r="C38" s="62"/>
      <c r="D38" s="63"/>
      <c r="E38" s="63"/>
      <c r="F38" s="57"/>
      <c r="G38" s="7"/>
      <c r="H38" s="7"/>
      <c r="I38" s="7"/>
      <c r="J38" s="7"/>
      <c r="K38" s="7"/>
    </row>
    <row r="39" spans="1:11" ht="3.75" customHeight="1" thickBot="1">
      <c r="A39" s="64"/>
      <c r="B39" s="65"/>
      <c r="C39" s="65"/>
      <c r="D39" s="66"/>
      <c r="E39" s="66"/>
      <c r="F39" s="67"/>
      <c r="G39" s="7"/>
      <c r="H39" s="68"/>
      <c r="I39" s="4"/>
      <c r="J39" s="4"/>
      <c r="K39" s="4"/>
    </row>
    <row r="40" spans="1:12" ht="12.75">
      <c r="A40" s="69"/>
      <c r="B40" s="70" t="s">
        <v>26</v>
      </c>
      <c r="C40" s="70" t="s">
        <v>27</v>
      </c>
      <c r="D40" s="70" t="s">
        <v>28</v>
      </c>
      <c r="E40" s="70" t="s">
        <v>29</v>
      </c>
      <c r="F40" s="70" t="s">
        <v>30</v>
      </c>
      <c r="G40" s="70" t="s">
        <v>31</v>
      </c>
      <c r="H40" s="70" t="s">
        <v>32</v>
      </c>
      <c r="I40" s="70" t="s">
        <v>33</v>
      </c>
      <c r="J40" s="70" t="s">
        <v>34</v>
      </c>
      <c r="K40" s="70" t="s">
        <v>35</v>
      </c>
      <c r="L40" s="71" t="s">
        <v>36</v>
      </c>
    </row>
    <row r="41" spans="1:12" ht="12.75">
      <c r="A41" s="72" t="s">
        <v>6</v>
      </c>
      <c r="B41" s="73"/>
      <c r="C41" s="73">
        <f>'[1]Attachment B'!E3</f>
        <v>111808.12</v>
      </c>
      <c r="D41" s="73">
        <f>'[1]Attachment B'!F3</f>
        <v>67502.92</v>
      </c>
      <c r="E41" s="73">
        <f>'[1]Attachment B'!G3</f>
        <v>440380.51</v>
      </c>
      <c r="F41" s="73">
        <f>'[1]Attachment B'!H3</f>
        <v>238349.01</v>
      </c>
      <c r="G41" s="73">
        <f>'[1]Attachment B'!I3</f>
        <v>357041.12</v>
      </c>
      <c r="H41" s="73">
        <f>'[1]Attachment B'!J3</f>
        <v>224981.59</v>
      </c>
      <c r="I41" s="73">
        <f>'[1]Attachment B'!K3</f>
        <v>404550.1</v>
      </c>
      <c r="J41" s="73">
        <f>'[1]Attachment B'!L3</f>
        <v>253645.78000000006</v>
      </c>
      <c r="K41" s="73">
        <f>'[1]Attachment B'!M3</f>
        <v>358001.05</v>
      </c>
      <c r="L41" s="74">
        <f>SUM(C41:K41)</f>
        <v>2456260.2</v>
      </c>
    </row>
    <row r="42" spans="1:12" ht="12.75">
      <c r="A42" s="75" t="s">
        <v>10</v>
      </c>
      <c r="B42" s="76"/>
      <c r="C42" s="76">
        <f>'[1]Attachment B'!E4</f>
        <v>-177998.16333333333</v>
      </c>
      <c r="D42" s="76">
        <f>'[1]Attachment B'!F4</f>
        <v>-170189.22</v>
      </c>
      <c r="E42" s="76">
        <f>'[1]Attachment B'!G4</f>
        <v>-478184.18000000005</v>
      </c>
      <c r="F42" s="76">
        <f>'[1]Attachment B'!H4</f>
        <v>-165721.71000000002</v>
      </c>
      <c r="G42" s="76">
        <f>'[1]Attachment B'!I4</f>
        <v>-293233.81999999995</v>
      </c>
      <c r="H42" s="76">
        <f>'[1]Attachment B'!J4</f>
        <v>-203284.34000000005</v>
      </c>
      <c r="I42" s="76">
        <f>'[1]Attachment B'!K4</f>
        <v>-434570.39666666667</v>
      </c>
      <c r="J42" s="76">
        <f>'[1]Attachment B'!L4</f>
        <v>-444251.58999999997</v>
      </c>
      <c r="K42" s="76">
        <f>'[1]Attachment B'!M4</f>
        <v>-293064.77</v>
      </c>
      <c r="L42" s="77">
        <f>SUM(C42:K42)</f>
        <v>-2660498.19</v>
      </c>
    </row>
    <row r="43" spans="1:12" ht="12.75">
      <c r="A43" s="72" t="s">
        <v>37</v>
      </c>
      <c r="B43" s="73"/>
      <c r="C43" s="78">
        <f aca="true" t="shared" si="4" ref="C43:L43">C41+C42</f>
        <v>-66190.04333333333</v>
      </c>
      <c r="D43" s="78">
        <f t="shared" si="4"/>
        <v>-102686.3</v>
      </c>
      <c r="E43" s="78">
        <f t="shared" si="4"/>
        <v>-37803.67000000004</v>
      </c>
      <c r="F43" s="78">
        <f t="shared" si="4"/>
        <v>72627.29999999999</v>
      </c>
      <c r="G43" s="78">
        <f t="shared" si="4"/>
        <v>63807.30000000005</v>
      </c>
      <c r="H43" s="78">
        <f t="shared" si="4"/>
        <v>21697.24999999994</v>
      </c>
      <c r="I43" s="78">
        <f t="shared" si="4"/>
        <v>-30020.29666666669</v>
      </c>
      <c r="J43" s="78">
        <f t="shared" si="4"/>
        <v>-190605.8099999999</v>
      </c>
      <c r="K43" s="78">
        <f t="shared" si="4"/>
        <v>64936.27999999997</v>
      </c>
      <c r="L43" s="74">
        <f t="shared" si="4"/>
        <v>-204237.98999999976</v>
      </c>
    </row>
    <row r="44" spans="1:12" ht="12.75">
      <c r="A44" s="72"/>
      <c r="B44" s="73"/>
      <c r="C44" s="78"/>
      <c r="D44" s="78"/>
      <c r="E44" s="78"/>
      <c r="F44" s="79"/>
      <c r="G44" s="4"/>
      <c r="L44" s="74"/>
    </row>
    <row r="45" spans="1:12" ht="22.5" customHeight="1" thickBot="1">
      <c r="A45" s="80" t="s">
        <v>38</v>
      </c>
      <c r="B45" s="81">
        <v>-280132.66</v>
      </c>
      <c r="C45" s="82">
        <v>-513002.2</v>
      </c>
      <c r="D45" s="82">
        <v>-619324.66</v>
      </c>
      <c r="E45" s="82">
        <f>'[1]Attachment B'!G7</f>
        <v>-612667.27</v>
      </c>
      <c r="F45" s="82">
        <f>'[1]Attachment B'!H7</f>
        <v>-567196.58</v>
      </c>
      <c r="G45" s="82">
        <f>'[1]Attachment B'!I7</f>
        <v>-537572.61</v>
      </c>
      <c r="H45" s="82">
        <f>'[1]Attachment B'!J7</f>
        <v>-497176.75</v>
      </c>
      <c r="I45" s="82">
        <f>'[1]Attachment B'!K7</f>
        <v>-514495.79</v>
      </c>
      <c r="J45" s="82">
        <f>'[1]Attachment B'!L7</f>
        <v>-757054.43</v>
      </c>
      <c r="K45" s="82">
        <f>'[1]Attachment B'!M7</f>
        <v>-686281.52</v>
      </c>
      <c r="L45" s="83"/>
    </row>
    <row r="46" spans="1:11" ht="12.75">
      <c r="A46" s="64"/>
      <c r="B46" s="84"/>
      <c r="C46" s="65"/>
      <c r="D46" s="66"/>
      <c r="E46" s="66"/>
      <c r="F46" s="67"/>
      <c r="G46" s="7"/>
      <c r="H46" s="7"/>
      <c r="I46" s="7"/>
      <c r="J46" s="7"/>
      <c r="K46" s="7"/>
    </row>
    <row r="47" spans="1:11" ht="39.75" customHeight="1">
      <c r="A47" s="64"/>
      <c r="B47" s="92"/>
      <c r="C47" s="92"/>
      <c r="D47" s="92"/>
      <c r="E47" s="92"/>
      <c r="F47" s="92"/>
      <c r="G47" s="92"/>
      <c r="H47" s="85"/>
      <c r="I47" s="85"/>
      <c r="J47" s="85"/>
      <c r="K47" s="85"/>
    </row>
    <row r="48" spans="1:11" ht="13.5">
      <c r="A48" s="64"/>
      <c r="B48" s="86"/>
      <c r="C48" s="62"/>
      <c r="D48" s="63"/>
      <c r="E48" s="63"/>
      <c r="F48" s="57"/>
      <c r="G48" s="85"/>
      <c r="H48" s="85"/>
      <c r="I48" s="85"/>
      <c r="J48" s="85"/>
      <c r="K48" s="85"/>
    </row>
    <row r="49" spans="1:11" ht="31.5" customHeight="1">
      <c r="A49" s="64"/>
      <c r="B49" s="92"/>
      <c r="C49" s="92"/>
      <c r="D49" s="92"/>
      <c r="E49" s="92"/>
      <c r="F49" s="92"/>
      <c r="G49" s="92"/>
      <c r="H49" s="87"/>
      <c r="I49" s="87"/>
      <c r="J49" s="87"/>
      <c r="K49" s="87"/>
    </row>
    <row r="50" ht="26.25" customHeight="1"/>
    <row r="51" ht="26.25" customHeight="1"/>
    <row r="54" spans="2:5" ht="12.75" hidden="1">
      <c r="B54" s="65" t="s">
        <v>39</v>
      </c>
      <c r="C54" s="88">
        <f aca="true" t="shared" si="5" ref="C54:E55">C41</f>
        <v>111808.12</v>
      </c>
      <c r="D54" s="89">
        <f t="shared" si="5"/>
        <v>67502.92</v>
      </c>
      <c r="E54" s="89">
        <f t="shared" si="5"/>
        <v>440380.51</v>
      </c>
    </row>
    <row r="55" spans="2:5" ht="12.75" hidden="1">
      <c r="B55" s="65" t="s">
        <v>40</v>
      </c>
      <c r="C55" s="90">
        <f t="shared" si="5"/>
        <v>-177998.16333333333</v>
      </c>
      <c r="D55" s="90">
        <f t="shared" si="5"/>
        <v>-170189.22</v>
      </c>
      <c r="E55" s="90">
        <f t="shared" si="5"/>
        <v>-478184.18000000005</v>
      </c>
    </row>
    <row r="56" spans="2:5" ht="12.75" hidden="1">
      <c r="B56" s="65" t="s">
        <v>41</v>
      </c>
      <c r="C56" s="88">
        <f>SUM(C54:C55)</f>
        <v>-66190.04333333333</v>
      </c>
      <c r="D56" s="88">
        <f>SUM(D54:D55)</f>
        <v>-102686.3</v>
      </c>
      <c r="E56" s="88">
        <f>SUM(E54:E55)</f>
        <v>-37803.67000000004</v>
      </c>
    </row>
    <row r="57" spans="2:5" ht="12.75" hidden="1">
      <c r="B57" s="65"/>
      <c r="C57" s="88"/>
      <c r="D57" s="89"/>
      <c r="E57" s="89"/>
    </row>
    <row r="58" spans="2:5" ht="12.75" hidden="1">
      <c r="B58" s="65" t="s">
        <v>42</v>
      </c>
      <c r="C58" s="88">
        <f>C44</f>
        <v>0</v>
      </c>
      <c r="D58" s="89">
        <f>C58</f>
        <v>0</v>
      </c>
      <c r="E58" s="89">
        <f>D59</f>
        <v>0</v>
      </c>
    </row>
    <row r="59" spans="2:5" ht="12.75" hidden="1">
      <c r="B59" s="65" t="s">
        <v>43</v>
      </c>
      <c r="C59" s="90"/>
      <c r="D59" s="91">
        <f>D44</f>
        <v>0</v>
      </c>
      <c r="E59" s="91">
        <f>E44</f>
        <v>0</v>
      </c>
    </row>
    <row r="60" spans="2:5" ht="12.75" hidden="1">
      <c r="B60" s="65" t="s">
        <v>44</v>
      </c>
      <c r="C60" s="88">
        <f>SUM(C58:C59)</f>
        <v>0</v>
      </c>
      <c r="D60" s="89">
        <f>D59-D58</f>
        <v>0</v>
      </c>
      <c r="E60" s="89">
        <f>E59-E58</f>
        <v>0</v>
      </c>
    </row>
    <row r="61" spans="2:5" ht="12.75" hidden="1">
      <c r="B61" s="65"/>
      <c r="C61" s="65"/>
      <c r="D61" s="66"/>
      <c r="E61" s="66"/>
    </row>
    <row r="62" spans="2:5" ht="12.75" hidden="1">
      <c r="B62" s="65" t="s">
        <v>45</v>
      </c>
      <c r="C62" s="88">
        <f>C56+C60</f>
        <v>-66190.04333333333</v>
      </c>
      <c r="D62" s="89">
        <f>D56+D60</f>
        <v>-102686.3</v>
      </c>
      <c r="E62" s="89">
        <f>E56+E60</f>
        <v>-37803.67000000004</v>
      </c>
    </row>
    <row r="63" spans="2:5" ht="12.75" hidden="1">
      <c r="B63" s="65" t="s">
        <v>46</v>
      </c>
      <c r="C63" s="88">
        <f>B45+C62</f>
        <v>-346322.7033333333</v>
      </c>
      <c r="D63" s="89">
        <f>D62+C63</f>
        <v>-449009.0033333333</v>
      </c>
      <c r="E63" s="89">
        <f>D63+E62</f>
        <v>-486812.67333333334</v>
      </c>
    </row>
    <row r="64" spans="2:5" ht="12.75" hidden="1">
      <c r="B64" s="65"/>
      <c r="C64" s="65"/>
      <c r="D64" s="66"/>
      <c r="E64" s="66"/>
    </row>
    <row r="65" ht="12.75" hidden="1"/>
  </sheetData>
  <mergeCells count="3">
    <mergeCell ref="A35:F35"/>
    <mergeCell ref="B47:G47"/>
    <mergeCell ref="B49:G49"/>
  </mergeCells>
  <printOptions horizontalCentered="1" verticalCentered="1"/>
  <pageMargins left="0.25" right="0.25" top="0.5" bottom="0.75" header="0.5" footer="0.5"/>
  <pageSetup fitToHeight="1" fitToWidth="1" horizontalDpi="600" verticalDpi="600" orientation="landscape" scale="51" r:id="rId1"/>
  <headerFooter alignWithMargins="0">
    <oddHeader>&amp;L&amp;"Arial,Bold"12404&amp;R&amp;"Arial,Bold Italic"&amp;14&amp;A</oddHeader>
    <oddFooter>&amp;L&amp;8&amp;A
Sept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County-ITS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keesej</dc:creator>
  <cp:keywords/>
  <dc:description/>
  <cp:lastModifiedBy>Blossey, Linda</cp:lastModifiedBy>
  <cp:lastPrinted>2006-12-05T17:43:24Z</cp:lastPrinted>
  <dcterms:created xsi:type="dcterms:W3CDTF">2006-10-24T15:42:12Z</dcterms:created>
  <dcterms:modified xsi:type="dcterms:W3CDTF">2006-12-05T17:43:38Z</dcterms:modified>
  <cp:category/>
  <cp:version/>
  <cp:contentType/>
  <cp:contentStatus/>
</cp:coreProperties>
</file>