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5480" windowHeight="3075" activeTab="0"/>
  </bookViews>
  <sheets>
    <sheet name="Summary" sheetId="1" r:id="rId1"/>
  </sheets>
  <definedNames>
    <definedName name="_xlnm.Print_Area" localSheetId="0">'Summary'!$A$1:$H$72</definedName>
  </definedNames>
  <calcPr fullCalcOnLoad="1"/>
</workbook>
</file>

<file path=xl/sharedStrings.xml><?xml version="1.0" encoding="utf-8"?>
<sst xmlns="http://schemas.openxmlformats.org/spreadsheetml/2006/main" count="94" uniqueCount="76">
  <si>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</si>
  <si>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</si>
  <si>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</si>
  <si>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</si>
  <si>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</si>
  <si>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</si>
  <si>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</si>
  <si>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</si>
  <si>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</si>
  <si>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</si>
  <si>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</si>
  <si>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</si>
  <si>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</si>
  <si>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</si>
  <si>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</si>
  <si>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</si>
  <si>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&amp; Benefits</t>
  </si>
  <si>
    <t>Capital Outlay</t>
  </si>
  <si>
    <t>DCHS/OPD</t>
  </si>
  <si>
    <t>Agency</t>
  </si>
  <si>
    <t>Associated Counsel for the Accused (ACA)</t>
  </si>
  <si>
    <t>Northwest Defenders Association (NDA)</t>
  </si>
  <si>
    <t>Society of Counsel for Representing Accused Persons (SCRAP)</t>
  </si>
  <si>
    <t>The Defender Association (TDA)</t>
  </si>
  <si>
    <t>Total</t>
  </si>
  <si>
    <t>Juvenile</t>
  </si>
  <si>
    <t>King County Misdemeanor</t>
  </si>
  <si>
    <t>Involuntary Treatment</t>
  </si>
  <si>
    <t>Dependency</t>
  </si>
  <si>
    <t>Contempt of Court</t>
  </si>
  <si>
    <t>Juvenile Drug Court</t>
  </si>
  <si>
    <t>Marijo Klem</t>
  </si>
  <si>
    <t>Calendar Staffing</t>
  </si>
  <si>
    <t xml:space="preserve">Case Type / Service </t>
  </si>
  <si>
    <t>Drug Diversion Court</t>
  </si>
  <si>
    <t>Public Defense Support</t>
  </si>
  <si>
    <t>Agency Administration</t>
  </si>
  <si>
    <t xml:space="preserve">Supplies and Services </t>
  </si>
  <si>
    <t>Grants Fund</t>
  </si>
  <si>
    <t>Juvenile Drug Court - MIDD</t>
  </si>
  <si>
    <t xml:space="preserve">Ordinance/Motion No.   </t>
  </si>
  <si>
    <t>General Fund</t>
  </si>
  <si>
    <t>General Fund Expenditures</t>
  </si>
  <si>
    <t xml:space="preserve">Grant Fund Expenditures </t>
  </si>
  <si>
    <t>MIDD Fund</t>
  </si>
  <si>
    <t>MIDD Funded Expenditures</t>
  </si>
  <si>
    <t>Mental Health Court - Base</t>
  </si>
  <si>
    <t>Mental Health Court - Expansion</t>
  </si>
  <si>
    <t>V. David Hocraffer</t>
  </si>
  <si>
    <t>2012 Portion</t>
  </si>
  <si>
    <t>2013 Portion</t>
  </si>
  <si>
    <t>Total 2012-2013</t>
  </si>
  <si>
    <t>2012 - 2013 Total Contracts</t>
  </si>
  <si>
    <t>2012-2013 Public Defense Contracts</t>
  </si>
  <si>
    <t>Jul-Dec 2012 Public Defense Contracts</t>
  </si>
  <si>
    <t xml:space="preserve">Juvenile Drug Court MRJC Expansion </t>
  </si>
  <si>
    <t>00-</t>
  </si>
  <si>
    <t>General fund revenues include ITA revenues; and, screening fees and attorney cost recoupment charges at 2012 estimated amounts.</t>
  </si>
  <si>
    <t>General Fund - PERS*</t>
  </si>
  <si>
    <t>July 1, 2012 - June 30, 2013, Contracts for Public Defense Services</t>
  </si>
  <si>
    <t>King County Office of Public Defense</t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</si>
  <si>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PERS – Estimated KC employer contribution for direct payment to DRS. These PERS amounts are not included in the 2012-2013 contracts and are separately paid.</t>
    </r>
  </si>
  <si>
    <r>
      <t>Jan-Jun 2013 Public Defense Contracts</t>
    </r>
    <r>
      <rPr>
        <b/>
        <vertAlign val="superscript"/>
        <sz val="10"/>
        <rFont val="Arial"/>
        <family val="2"/>
      </rPr>
      <t xml:space="preserve"> 5</t>
    </r>
  </si>
  <si>
    <r>
      <t xml:space="preserve">Felony </t>
    </r>
    <r>
      <rPr>
        <vertAlign val="superscript"/>
        <sz val="10"/>
        <rFont val="Arial"/>
        <family val="2"/>
      </rPr>
      <t>1</t>
    </r>
  </si>
  <si>
    <r>
      <t xml:space="preserve">General Fund (GF) </t>
    </r>
    <r>
      <rPr>
        <b/>
        <vertAlign val="superscript"/>
        <sz val="10"/>
        <rFont val="Arial"/>
        <family val="2"/>
      </rPr>
      <t>2</t>
    </r>
  </si>
  <si>
    <r>
      <t xml:space="preserve">Becca </t>
    </r>
    <r>
      <rPr>
        <vertAlign val="superscript"/>
        <sz val="10"/>
        <rFont val="Arial"/>
        <family val="2"/>
      </rPr>
      <t>3</t>
    </r>
  </si>
  <si>
    <r>
      <t xml:space="preserve">TOTAL </t>
    </r>
    <r>
      <rPr>
        <b/>
        <vertAlign val="superscript"/>
        <sz val="10"/>
        <color indexed="12"/>
        <rFont val="Arial"/>
        <family val="2"/>
      </rPr>
      <t>4</t>
    </r>
  </si>
  <si>
    <r>
      <t>2</t>
    </r>
    <r>
      <rPr>
        <sz val="10"/>
        <rFont val="Arial"/>
        <family val="2"/>
      </rPr>
      <t xml:space="preserve">  GF total does not include assigned counsel, experts and OPD Administration budget. </t>
    </r>
  </si>
  <si>
    <t>Impact of the above legislation on the fiscal affairs of King County is estimated to be:</t>
  </si>
  <si>
    <t>Fund</t>
  </si>
  <si>
    <t>Revenue</t>
  </si>
  <si>
    <t xml:space="preserve">This a 12 month contract starting July 1, 2012 and ending June 30, 2013. </t>
  </si>
  <si>
    <r>
      <t xml:space="preserve">5  </t>
    </r>
    <r>
      <rPr>
        <sz val="10"/>
        <rFont val="Arial"/>
        <family val="2"/>
      </rPr>
      <t>The total $16 M expenditure is an estimated amount.</t>
    </r>
  </si>
  <si>
    <r>
      <t>3</t>
    </r>
    <r>
      <rPr>
        <sz val="10"/>
        <rFont val="Arial"/>
        <family val="2"/>
      </rPr>
      <t xml:space="preserve">  Becca total includes budget for defender agencies' contract only. Does not include assigned counsel budget.</t>
    </r>
  </si>
  <si>
    <r>
      <t xml:space="preserve">4  </t>
    </r>
    <r>
      <rPr>
        <sz val="10"/>
        <rFont val="Arial"/>
        <family val="2"/>
      </rPr>
      <t>The total $32 M expenditure is for four contracts between the King County Office of Public Defense and the four non-profit contractors providing defense services. This expenditure represents the bulk of the payments to be made to the public defense contractors.</t>
    </r>
  </si>
  <si>
    <r>
      <t xml:space="preserve">1  </t>
    </r>
    <r>
      <rPr>
        <sz val="10"/>
        <rFont val="Arial"/>
        <family val="2"/>
      </rPr>
      <t>Felony budget for regular, 593 and known complex litigation cases; does not include complex litigation reserve amount.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</si>
</sst>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Univers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44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164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25" xfId="0" applyNumberFormat="1" applyFont="1" applyBorder="1" applyAlignment="1" quotePrefix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5" fontId="0" fillId="0" borderId="25" xfId="42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24" xfId="0" applyFont="1" applyBorder="1" applyAlignment="1" quotePrefix="1">
      <alignment/>
    </xf>
    <xf numFmtId="166" fontId="0" fillId="0" borderId="24" xfId="44" applyNumberFormat="1" applyFont="1" applyBorder="1" applyAlignment="1">
      <alignment/>
    </xf>
    <xf numFmtId="0" fontId="4" fillId="0" borderId="24" xfId="0" applyFont="1" applyBorder="1" applyAlignment="1">
      <alignment/>
    </xf>
    <xf numFmtId="166" fontId="4" fillId="0" borderId="24" xfId="44" applyNumberFormat="1" applyFont="1" applyBorder="1" applyAlignment="1">
      <alignment/>
    </xf>
    <xf numFmtId="166" fontId="4" fillId="0" borderId="0" xfId="44" applyNumberFormat="1" applyFont="1" applyBorder="1" applyAlignment="1">
      <alignment/>
    </xf>
    <xf numFmtId="0" fontId="8" fillId="0" borderId="0" xfId="0" applyFont="1" applyAlignment="1">
      <alignment/>
    </xf>
    <xf numFmtId="166" fontId="8" fillId="0" borderId="0" xfId="44" applyNumberFormat="1" applyFont="1" applyAlignment="1">
      <alignment/>
    </xf>
    <xf numFmtId="166" fontId="4" fillId="0" borderId="0" xfId="44" applyNumberFormat="1" applyFont="1" applyAlignment="1">
      <alignment/>
    </xf>
    <xf numFmtId="0" fontId="0" fillId="0" borderId="43" xfId="0" applyFont="1" applyBorder="1" applyAlignment="1">
      <alignment wrapText="1"/>
    </xf>
    <xf numFmtId="0" fontId="0" fillId="0" borderId="43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90" zoomScaleNormal="90" zoomScalePageLayoutView="0" workbookViewId="0" topLeftCell="A61">
      <selection activeCell="A73" sqref="A73"/>
    </sheetView>
  </sheetViews>
  <sheetFormatPr defaultColWidth="9.140625" defaultRowHeight="12.75"/>
  <cols>
    <col min="1" max="1" width="21.7109375" style="2" customWidth="1"/>
    <col min="2" max="2" width="11.00390625" style="2" customWidth="1"/>
    <col min="3" max="3" width="10.7109375" style="2" customWidth="1"/>
    <col min="4" max="4" width="13.140625" style="2" customWidth="1"/>
    <col min="5" max="5" width="19.28125" style="2" customWidth="1"/>
    <col min="6" max="6" width="20.57421875" style="2" customWidth="1"/>
    <col min="7" max="7" width="17.8515625" style="2" customWidth="1"/>
    <col min="8" max="8" width="15.00390625" style="2" customWidth="1"/>
    <col min="9" max="9" width="9.140625" style="2" customWidth="1"/>
    <col min="10" max="10" width="11.28125" style="2" bestFit="1" customWidth="1"/>
    <col min="11" max="16384" width="9.140625" style="2" customWidth="1"/>
  </cols>
  <sheetData>
    <row r="1" spans="1:10" ht="12.75">
      <c r="A1" s="6"/>
      <c r="B1" s="6"/>
      <c r="C1" s="6"/>
      <c r="D1" s="15" t="s">
        <v>0</v>
      </c>
      <c r="E1" s="7"/>
      <c r="F1" s="6"/>
      <c r="G1" s="6"/>
      <c r="H1" s="6"/>
      <c r="I1" s="6"/>
      <c r="J1" s="6"/>
    </row>
    <row r="2" spans="1:9" ht="13.5" thickBot="1">
      <c r="A2" s="16"/>
      <c r="B2" s="7"/>
      <c r="C2" s="7"/>
      <c r="D2" s="7"/>
      <c r="E2" s="7"/>
      <c r="F2" s="7"/>
      <c r="G2" s="7"/>
      <c r="H2" s="7"/>
      <c r="I2" s="7"/>
    </row>
    <row r="3" spans="1:9" ht="21.75" customHeight="1" thickTop="1">
      <c r="A3" s="17" t="s">
        <v>40</v>
      </c>
      <c r="B3" s="18" t="s">
        <v>56</v>
      </c>
      <c r="C3" s="19"/>
      <c r="D3" s="19"/>
      <c r="E3" s="19"/>
      <c r="F3" s="19"/>
      <c r="G3" s="19"/>
      <c r="H3" s="20"/>
      <c r="I3" s="7"/>
    </row>
    <row r="4" spans="1:9" ht="21.75" customHeight="1">
      <c r="A4" s="21" t="s">
        <v>1</v>
      </c>
      <c r="B4" s="22" t="s">
        <v>59</v>
      </c>
      <c r="C4" s="23"/>
      <c r="D4" s="23"/>
      <c r="E4" s="23"/>
      <c r="F4" s="23"/>
      <c r="G4" s="23"/>
      <c r="H4" s="24"/>
      <c r="I4" s="7"/>
    </row>
    <row r="5" spans="1:8" ht="21.75" customHeight="1">
      <c r="A5" s="25" t="s">
        <v>2</v>
      </c>
      <c r="B5" s="8"/>
      <c r="C5" s="8" t="s">
        <v>60</v>
      </c>
      <c r="D5" s="8"/>
      <c r="E5" s="8"/>
      <c r="F5" s="8"/>
      <c r="G5" s="8"/>
      <c r="H5" s="26"/>
    </row>
    <row r="6" spans="1:8" ht="21.75" customHeight="1">
      <c r="A6" s="25" t="s">
        <v>3</v>
      </c>
      <c r="B6" s="8" t="s">
        <v>31</v>
      </c>
      <c r="C6" s="8"/>
      <c r="D6" s="8"/>
      <c r="E6" s="8"/>
      <c r="F6" s="8"/>
      <c r="G6" s="8"/>
      <c r="H6" s="26"/>
    </row>
    <row r="7" spans="1:8" ht="21.75" customHeight="1" thickBot="1">
      <c r="A7" s="27" t="s">
        <v>4</v>
      </c>
      <c r="B7" s="28" t="s">
        <v>48</v>
      </c>
      <c r="C7" s="28"/>
      <c r="D7" s="28"/>
      <c r="E7" s="28"/>
      <c r="F7" s="28"/>
      <c r="G7" s="28"/>
      <c r="H7" s="29"/>
    </row>
    <row r="8" spans="4:8" ht="21.75" customHeight="1" thickTop="1">
      <c r="D8" s="8"/>
      <c r="E8" s="8"/>
      <c r="F8" s="8"/>
      <c r="G8" s="8"/>
      <c r="H8" s="8"/>
    </row>
    <row r="9" ht="21.75" customHeight="1">
      <c r="A9" s="8" t="s">
        <v>68</v>
      </c>
    </row>
    <row r="10" spans="1:2" ht="18" customHeight="1" thickBot="1">
      <c r="A10" s="3" t="s">
        <v>5</v>
      </c>
      <c r="B10" s="8"/>
    </row>
    <row r="11" spans="1:8" ht="21.75" customHeight="1">
      <c r="A11" s="30" t="s">
        <v>6</v>
      </c>
      <c r="B11" s="31"/>
      <c r="C11" s="32" t="s">
        <v>69</v>
      </c>
      <c r="D11" s="32" t="s">
        <v>70</v>
      </c>
      <c r="E11" s="32" t="s">
        <v>49</v>
      </c>
      <c r="F11" s="32" t="s">
        <v>50</v>
      </c>
      <c r="G11" s="33" t="s">
        <v>51</v>
      </c>
      <c r="H11" s="34"/>
    </row>
    <row r="12" spans="1:8" ht="21.75" customHeight="1">
      <c r="A12" s="35"/>
      <c r="B12" s="36"/>
      <c r="C12" s="37" t="s">
        <v>8</v>
      </c>
      <c r="D12" s="37" t="s">
        <v>9</v>
      </c>
      <c r="E12" s="38"/>
      <c r="F12" s="38"/>
      <c r="G12" s="39"/>
      <c r="H12" s="40"/>
    </row>
    <row r="13" spans="1:8" ht="21.75" customHeight="1">
      <c r="A13" s="35" t="s">
        <v>41</v>
      </c>
      <c r="B13" s="41"/>
      <c r="C13" s="42">
        <v>10</v>
      </c>
      <c r="D13" s="37" t="s">
        <v>18</v>
      </c>
      <c r="E13" s="43">
        <f>(849656+58020)+(794910/2)</f>
        <v>1305131</v>
      </c>
      <c r="F13" s="43">
        <f>(885329+58020)+(794910/2)</f>
        <v>1340804</v>
      </c>
      <c r="G13" s="44">
        <f>SUM(E13:F13)</f>
        <v>2645935</v>
      </c>
      <c r="H13" s="45"/>
    </row>
    <row r="14" spans="1:8" ht="21.75" customHeight="1">
      <c r="A14" s="35" t="s">
        <v>38</v>
      </c>
      <c r="B14" s="41"/>
      <c r="C14" s="46">
        <v>2140</v>
      </c>
      <c r="D14" s="37" t="s">
        <v>18</v>
      </c>
      <c r="E14" s="43">
        <f>E59</f>
        <v>270306</v>
      </c>
      <c r="F14" s="43">
        <f>F59</f>
        <v>280626</v>
      </c>
      <c r="G14" s="44">
        <f>SUM(E14:F14)</f>
        <v>550932</v>
      </c>
      <c r="H14" s="45"/>
    </row>
    <row r="15" spans="1:8" ht="21.75" customHeight="1">
      <c r="A15" s="35"/>
      <c r="B15" s="36"/>
      <c r="C15" s="47"/>
      <c r="D15" s="46"/>
      <c r="E15" s="48"/>
      <c r="F15" s="48"/>
      <c r="G15" s="44"/>
      <c r="H15" s="49"/>
    </row>
    <row r="16" spans="1:8" ht="21.75" customHeight="1" thickBot="1">
      <c r="A16" s="50"/>
      <c r="B16" s="51" t="s">
        <v>10</v>
      </c>
      <c r="C16" s="52"/>
      <c r="D16" s="52"/>
      <c r="E16" s="53">
        <f>E13+E14</f>
        <v>1575437</v>
      </c>
      <c r="F16" s="53">
        <f>F13+F14</f>
        <v>1621430</v>
      </c>
      <c r="G16" s="53">
        <f>G13+G14</f>
        <v>3196867</v>
      </c>
      <c r="H16" s="54">
        <f>H13+H14</f>
        <v>0</v>
      </c>
    </row>
    <row r="17" spans="1:8" ht="21.75" customHeight="1">
      <c r="A17" s="8" t="s">
        <v>57</v>
      </c>
      <c r="B17" s="8"/>
      <c r="C17" s="8"/>
      <c r="D17" s="8"/>
      <c r="E17" s="55"/>
      <c r="F17" s="55"/>
      <c r="G17" s="55"/>
      <c r="H17" s="55"/>
    </row>
    <row r="18" spans="1:8" ht="21.75" customHeight="1">
      <c r="A18" s="8"/>
      <c r="B18" s="8"/>
      <c r="C18" s="8"/>
      <c r="D18" s="8"/>
      <c r="E18" s="55"/>
      <c r="F18" s="55"/>
      <c r="G18" s="55"/>
      <c r="H18" s="55"/>
    </row>
    <row r="19" spans="1:3" ht="21.75" customHeight="1" thickBot="1">
      <c r="A19" s="4" t="s">
        <v>11</v>
      </c>
      <c r="B19" s="8"/>
      <c r="C19" s="8"/>
    </row>
    <row r="20" spans="1:8" ht="21.75" customHeight="1">
      <c r="A20" s="30" t="s">
        <v>6</v>
      </c>
      <c r="B20" s="31"/>
      <c r="C20" s="32" t="s">
        <v>7</v>
      </c>
      <c r="D20" s="32" t="s">
        <v>12</v>
      </c>
      <c r="E20" s="32" t="s">
        <v>49</v>
      </c>
      <c r="F20" s="32" t="s">
        <v>50</v>
      </c>
      <c r="G20" s="33" t="s">
        <v>51</v>
      </c>
      <c r="H20" s="34"/>
    </row>
    <row r="21" spans="1:8" ht="21.75" customHeight="1">
      <c r="A21" s="35"/>
      <c r="B21" s="41"/>
      <c r="C21" s="37" t="s">
        <v>8</v>
      </c>
      <c r="D21" s="37"/>
      <c r="E21" s="38"/>
      <c r="F21" s="38"/>
      <c r="G21" s="39"/>
      <c r="H21" s="40"/>
    </row>
    <row r="22" spans="1:8" ht="21.75" customHeight="1">
      <c r="A22" s="35" t="s">
        <v>41</v>
      </c>
      <c r="B22" s="41"/>
      <c r="C22" s="42">
        <v>10</v>
      </c>
      <c r="D22" s="37" t="s">
        <v>18</v>
      </c>
      <c r="E22" s="43">
        <f>E55</f>
        <v>15134614</v>
      </c>
      <c r="F22" s="43">
        <f>F55</f>
        <v>15726574</v>
      </c>
      <c r="G22" s="44">
        <f>SUM(E22:F22)</f>
        <v>30861188</v>
      </c>
      <c r="H22" s="45"/>
    </row>
    <row r="23" spans="1:8" ht="21.75" customHeight="1">
      <c r="A23" s="35" t="s">
        <v>58</v>
      </c>
      <c r="B23" s="41"/>
      <c r="C23" s="42">
        <v>10</v>
      </c>
      <c r="D23" s="37" t="s">
        <v>18</v>
      </c>
      <c r="E23" s="43">
        <v>1000000</v>
      </c>
      <c r="F23" s="43">
        <v>1000000</v>
      </c>
      <c r="G23" s="44">
        <f>SUM(E23:F23)</f>
        <v>2000000</v>
      </c>
      <c r="H23" s="45"/>
    </row>
    <row r="24" spans="1:8" ht="21.75" customHeight="1">
      <c r="A24" s="35" t="s">
        <v>38</v>
      </c>
      <c r="B24" s="41"/>
      <c r="C24" s="46">
        <v>2140</v>
      </c>
      <c r="D24" s="37" t="s">
        <v>18</v>
      </c>
      <c r="E24" s="43">
        <f>E59</f>
        <v>270306</v>
      </c>
      <c r="F24" s="43">
        <f>F59</f>
        <v>280626</v>
      </c>
      <c r="G24" s="44">
        <f>SUM(E24:F24)</f>
        <v>550932</v>
      </c>
      <c r="H24" s="45"/>
    </row>
    <row r="25" spans="1:8" ht="21.75" customHeight="1">
      <c r="A25" s="35" t="s">
        <v>44</v>
      </c>
      <c r="B25" s="41"/>
      <c r="C25" s="47">
        <v>1135</v>
      </c>
      <c r="D25" s="37" t="s">
        <v>18</v>
      </c>
      <c r="E25" s="43">
        <f>E65</f>
        <v>755750</v>
      </c>
      <c r="F25" s="43">
        <f>F65</f>
        <v>786580</v>
      </c>
      <c r="G25" s="44">
        <f>SUM(E25:F25)</f>
        <v>1542330</v>
      </c>
      <c r="H25" s="45"/>
    </row>
    <row r="26" spans="1:9" ht="21.75" customHeight="1" thickBot="1">
      <c r="A26" s="50"/>
      <c r="B26" s="51" t="s">
        <v>13</v>
      </c>
      <c r="C26" s="52"/>
      <c r="D26" s="52"/>
      <c r="E26" s="53">
        <f>SUM(E22:E25)</f>
        <v>17160670</v>
      </c>
      <c r="F26" s="53">
        <f>SUM(F22:F25)</f>
        <v>17793780</v>
      </c>
      <c r="G26" s="53">
        <f>SUM(G22:G25)</f>
        <v>34954450</v>
      </c>
      <c r="H26" s="54">
        <f>SUM(H22:H25)</f>
        <v>0</v>
      </c>
      <c r="I26" s="1"/>
    </row>
    <row r="27" spans="1:8" ht="31.5" customHeight="1">
      <c r="A27" s="82" t="s">
        <v>61</v>
      </c>
      <c r="B27" s="83"/>
      <c r="C27" s="83"/>
      <c r="D27" s="83"/>
      <c r="E27" s="83"/>
      <c r="F27" s="83"/>
      <c r="G27" s="83"/>
      <c r="H27" s="83"/>
    </row>
    <row r="28" spans="5:8" ht="12.75" customHeight="1">
      <c r="E28" s="10"/>
      <c r="F28" s="10"/>
      <c r="G28" s="10"/>
      <c r="H28" s="10"/>
    </row>
    <row r="29" spans="1:4" ht="21.75" customHeight="1" thickBot="1">
      <c r="A29" s="56" t="s">
        <v>14</v>
      </c>
      <c r="B29" s="8"/>
      <c r="C29" s="8"/>
      <c r="D29" s="8"/>
    </row>
    <row r="30" spans="1:10" ht="21.75" customHeight="1">
      <c r="A30" s="57"/>
      <c r="B30" s="58"/>
      <c r="C30" s="59"/>
      <c r="D30" s="60"/>
      <c r="E30" s="32" t="s">
        <v>49</v>
      </c>
      <c r="F30" s="32" t="s">
        <v>50</v>
      </c>
      <c r="G30" s="33" t="s">
        <v>51</v>
      </c>
      <c r="H30" s="34"/>
      <c r="I30" s="8"/>
      <c r="J30" s="8"/>
    </row>
    <row r="31" spans="1:10" ht="21.75" customHeight="1">
      <c r="A31" s="61" t="s">
        <v>16</v>
      </c>
      <c r="B31" s="62"/>
      <c r="C31" s="63"/>
      <c r="D31" s="64"/>
      <c r="E31" s="38"/>
      <c r="F31" s="38"/>
      <c r="G31" s="39"/>
      <c r="H31" s="40"/>
      <c r="I31" s="8"/>
      <c r="J31" s="8"/>
    </row>
    <row r="32" spans="1:10" ht="21.75" customHeight="1">
      <c r="A32" s="61" t="s">
        <v>37</v>
      </c>
      <c r="B32" s="62"/>
      <c r="C32" s="62"/>
      <c r="D32" s="41"/>
      <c r="E32" s="43">
        <f>E26</f>
        <v>17160670</v>
      </c>
      <c r="F32" s="43">
        <f>F26</f>
        <v>17793780</v>
      </c>
      <c r="G32" s="44">
        <f>SUM(E32:F32)</f>
        <v>34954450</v>
      </c>
      <c r="H32" s="45"/>
      <c r="I32" s="9"/>
      <c r="J32" s="9"/>
    </row>
    <row r="33" spans="1:10" ht="21.75" customHeight="1">
      <c r="A33" s="61" t="s">
        <v>17</v>
      </c>
      <c r="B33" s="62"/>
      <c r="C33" s="62"/>
      <c r="D33" s="41"/>
      <c r="E33" s="43"/>
      <c r="F33" s="43"/>
      <c r="G33" s="44"/>
      <c r="H33" s="45"/>
      <c r="I33" s="9"/>
      <c r="J33" s="9"/>
    </row>
    <row r="34" spans="1:8" ht="21.75" customHeight="1">
      <c r="A34" s="61"/>
      <c r="B34" s="36"/>
      <c r="C34" s="36"/>
      <c r="D34" s="41"/>
      <c r="E34" s="65"/>
      <c r="F34" s="43"/>
      <c r="G34" s="44"/>
      <c r="H34" s="45"/>
    </row>
    <row r="35" spans="1:8" ht="21.75" customHeight="1">
      <c r="A35" s="66"/>
      <c r="B35" s="67"/>
      <c r="C35" s="67"/>
      <c r="D35" s="68"/>
      <c r="E35" s="69"/>
      <c r="F35" s="69"/>
      <c r="G35" s="70"/>
      <c r="H35" s="71"/>
    </row>
    <row r="36" spans="1:10" ht="21.75" customHeight="1" thickBot="1">
      <c r="A36" s="50" t="s">
        <v>13</v>
      </c>
      <c r="B36" s="51"/>
      <c r="C36" s="51"/>
      <c r="D36" s="72"/>
      <c r="E36" s="53">
        <f>E32+E33+E34</f>
        <v>17160670</v>
      </c>
      <c r="F36" s="53">
        <f>F32+F33+F34</f>
        <v>17793780</v>
      </c>
      <c r="G36" s="53">
        <f>G32+G33+G34</f>
        <v>34954450</v>
      </c>
      <c r="H36" s="54">
        <f>H32+H33+H34</f>
        <v>0</v>
      </c>
      <c r="I36" s="10"/>
      <c r="J36" s="10"/>
    </row>
    <row r="37" spans="1:10" ht="21.75" customHeight="1">
      <c r="A37" s="2" t="s">
        <v>15</v>
      </c>
      <c r="E37" s="10"/>
      <c r="F37" s="10"/>
      <c r="G37" s="10"/>
      <c r="H37" s="10"/>
      <c r="I37" s="10"/>
      <c r="J37" s="10"/>
    </row>
    <row r="38" spans="1:10" ht="18" customHeight="1">
      <c r="A38" s="2" t="s">
        <v>71</v>
      </c>
      <c r="E38" s="10"/>
      <c r="F38" s="10"/>
      <c r="G38" s="10"/>
      <c r="H38" s="10"/>
      <c r="I38" s="10"/>
      <c r="J38" s="10"/>
    </row>
    <row r="39" spans="1:8" ht="45.75" customHeight="1">
      <c r="A39" s="3" t="s">
        <v>19</v>
      </c>
      <c r="B39" s="3"/>
      <c r="C39" s="3"/>
      <c r="D39" s="3"/>
      <c r="E39" s="73" t="s">
        <v>43</v>
      </c>
      <c r="F39" s="73" t="s">
        <v>45</v>
      </c>
      <c r="G39" s="73" t="s">
        <v>42</v>
      </c>
      <c r="H39" s="73" t="s">
        <v>52</v>
      </c>
    </row>
    <row r="40" spans="1:9" ht="25.5" customHeight="1">
      <c r="A40" s="74" t="s">
        <v>20</v>
      </c>
      <c r="B40" s="36"/>
      <c r="C40" s="36"/>
      <c r="D40" s="36"/>
      <c r="E40" s="75">
        <v>254661</v>
      </c>
      <c r="F40" s="75">
        <v>1471982</v>
      </c>
      <c r="G40" s="75">
        <v>7755837</v>
      </c>
      <c r="H40" s="75">
        <f>SUM(E40:G40)</f>
        <v>9482480</v>
      </c>
      <c r="I40" s="11"/>
    </row>
    <row r="41" spans="1:9" ht="25.5" customHeight="1">
      <c r="A41" s="36" t="s">
        <v>21</v>
      </c>
      <c r="B41" s="36"/>
      <c r="C41" s="36"/>
      <c r="D41" s="36"/>
      <c r="E41" s="75"/>
      <c r="F41" s="75"/>
      <c r="G41" s="75">
        <v>5132504</v>
      </c>
      <c r="H41" s="75">
        <f>SUM(E41:G41)</f>
        <v>5132504</v>
      </c>
      <c r="I41" s="11"/>
    </row>
    <row r="42" spans="1:9" ht="25.5" customHeight="1">
      <c r="A42" s="86" t="s">
        <v>22</v>
      </c>
      <c r="B42" s="86"/>
      <c r="C42" s="86"/>
      <c r="D42" s="86"/>
      <c r="E42" s="75">
        <v>254661</v>
      </c>
      <c r="F42" s="75">
        <v>85588</v>
      </c>
      <c r="G42" s="75">
        <v>7973644</v>
      </c>
      <c r="H42" s="75">
        <f>SUM(E42:G42)</f>
        <v>8313893</v>
      </c>
      <c r="I42" s="11"/>
    </row>
    <row r="43" spans="1:9" ht="25.5" customHeight="1">
      <c r="A43" s="36" t="s">
        <v>23</v>
      </c>
      <c r="B43" s="36"/>
      <c r="C43" s="36"/>
      <c r="D43" s="36"/>
      <c r="E43" s="75">
        <v>26370</v>
      </c>
      <c r="F43" s="75"/>
      <c r="G43" s="75">
        <v>9999203</v>
      </c>
      <c r="H43" s="75">
        <f>SUM(E43:G43)</f>
        <v>10025573</v>
      </c>
      <c r="I43" s="11"/>
    </row>
    <row r="44" spans="1:9" ht="25.5" customHeight="1">
      <c r="A44" s="76" t="s">
        <v>24</v>
      </c>
      <c r="B44" s="76"/>
      <c r="C44" s="76"/>
      <c r="D44" s="76"/>
      <c r="E44" s="77">
        <f>SUM(E40:E43)</f>
        <v>535692</v>
      </c>
      <c r="F44" s="77">
        <f>SUM(F40:F43)</f>
        <v>1557570</v>
      </c>
      <c r="G44" s="77">
        <f>SUM(G40:G43)</f>
        <v>30861188</v>
      </c>
      <c r="H44" s="77">
        <f>SUM(H40:H43)</f>
        <v>32954450</v>
      </c>
      <c r="I44" s="11"/>
    </row>
    <row r="45" spans="1:9" ht="12.75">
      <c r="A45" s="4"/>
      <c r="B45" s="4"/>
      <c r="C45" s="4"/>
      <c r="D45" s="4"/>
      <c r="E45" s="78"/>
      <c r="F45" s="78"/>
      <c r="G45" s="78"/>
      <c r="H45" s="78"/>
      <c r="I45" s="11"/>
    </row>
    <row r="46" spans="1:7" ht="51.75" customHeight="1">
      <c r="A46" s="3" t="s">
        <v>33</v>
      </c>
      <c r="E46" s="73" t="s">
        <v>54</v>
      </c>
      <c r="F46" s="73" t="s">
        <v>62</v>
      </c>
      <c r="G46" s="73" t="s">
        <v>53</v>
      </c>
    </row>
    <row r="47" spans="1:7" ht="19.5" customHeight="1">
      <c r="A47" s="2" t="s">
        <v>63</v>
      </c>
      <c r="E47" s="11">
        <v>5831211</v>
      </c>
      <c r="F47" s="11">
        <v>6076027</v>
      </c>
      <c r="G47" s="11">
        <f aca="true" t="shared" si="0" ref="G47:G54">SUM(E47:F47)</f>
        <v>11907238</v>
      </c>
    </row>
    <row r="48" spans="1:7" ht="19.5" customHeight="1">
      <c r="A48" s="2" t="s">
        <v>25</v>
      </c>
      <c r="E48" s="12">
        <v>981687</v>
      </c>
      <c r="F48" s="12">
        <v>1022900</v>
      </c>
      <c r="G48" s="12">
        <f t="shared" si="0"/>
        <v>2004587</v>
      </c>
    </row>
    <row r="49" spans="1:7" ht="19.5" customHeight="1">
      <c r="A49" s="2" t="s">
        <v>26</v>
      </c>
      <c r="E49" s="12">
        <v>1398663</v>
      </c>
      <c r="F49" s="12">
        <v>1457388</v>
      </c>
      <c r="G49" s="12">
        <f t="shared" si="0"/>
        <v>2856051</v>
      </c>
    </row>
    <row r="50" spans="1:7" ht="19.5" customHeight="1">
      <c r="A50" s="2" t="s">
        <v>27</v>
      </c>
      <c r="E50" s="12">
        <v>744987</v>
      </c>
      <c r="F50" s="12">
        <v>776264</v>
      </c>
      <c r="G50" s="12">
        <f t="shared" si="0"/>
        <v>1521251</v>
      </c>
    </row>
    <row r="51" spans="1:7" ht="19.5" customHeight="1">
      <c r="A51" s="2" t="s">
        <v>28</v>
      </c>
      <c r="E51" s="12">
        <v>1712337</v>
      </c>
      <c r="F51" s="12">
        <v>1784230</v>
      </c>
      <c r="G51" s="12">
        <f t="shared" si="0"/>
        <v>3496567</v>
      </c>
    </row>
    <row r="52" spans="1:7" ht="19.5" customHeight="1">
      <c r="A52" s="2" t="s">
        <v>29</v>
      </c>
      <c r="E52" s="12">
        <f>7408+435379</f>
        <v>442787</v>
      </c>
      <c r="F52" s="12">
        <f>7716+451683</f>
        <v>459399</v>
      </c>
      <c r="G52" s="12">
        <f t="shared" si="0"/>
        <v>902186</v>
      </c>
    </row>
    <row r="53" spans="1:7" ht="19.5" customHeight="1">
      <c r="A53" s="2" t="s">
        <v>36</v>
      </c>
      <c r="E53" s="12">
        <v>2724462</v>
      </c>
      <c r="F53" s="12">
        <v>2797324</v>
      </c>
      <c r="G53" s="12">
        <f t="shared" si="0"/>
        <v>5521786</v>
      </c>
    </row>
    <row r="54" spans="1:7" ht="19.5" customHeight="1">
      <c r="A54" s="2" t="s">
        <v>32</v>
      </c>
      <c r="E54" s="12">
        <v>1298480</v>
      </c>
      <c r="F54" s="12">
        <v>1353042</v>
      </c>
      <c r="G54" s="12">
        <f t="shared" si="0"/>
        <v>2651522</v>
      </c>
    </row>
    <row r="55" spans="1:7" s="3" customFormat="1" ht="19.5" customHeight="1">
      <c r="A55" s="76" t="s">
        <v>64</v>
      </c>
      <c r="B55" s="76"/>
      <c r="C55" s="76"/>
      <c r="D55" s="76"/>
      <c r="E55" s="77">
        <f>SUM(E47:E54)</f>
        <v>15134614</v>
      </c>
      <c r="F55" s="77">
        <f>SUM(F47:F54)</f>
        <v>15726574</v>
      </c>
      <c r="G55" s="77">
        <f>SUM(G47:G54)</f>
        <v>30861188</v>
      </c>
    </row>
    <row r="56" spans="1:9" ht="19.5" customHeight="1">
      <c r="A56" s="2" t="s">
        <v>65</v>
      </c>
      <c r="E56" s="11">
        <v>262686</v>
      </c>
      <c r="F56" s="11">
        <v>273006</v>
      </c>
      <c r="G56" s="11">
        <f>SUM(E56:F56)</f>
        <v>535692</v>
      </c>
      <c r="I56" s="3"/>
    </row>
    <row r="57" spans="1:9" ht="19.5" customHeight="1">
      <c r="A57" s="2" t="s">
        <v>30</v>
      </c>
      <c r="E57" s="12">
        <v>7620</v>
      </c>
      <c r="F57" s="12">
        <v>7620</v>
      </c>
      <c r="G57" s="12">
        <f>SUM(E57:F57)</f>
        <v>15240</v>
      </c>
      <c r="I57" s="3"/>
    </row>
    <row r="58" spans="1:7" ht="19.5" customHeight="1">
      <c r="A58" s="2" t="s">
        <v>35</v>
      </c>
      <c r="E58" s="12"/>
      <c r="F58" s="12"/>
      <c r="G58" s="12"/>
    </row>
    <row r="59" spans="1:7" ht="19.5" customHeight="1">
      <c r="A59" s="76" t="s">
        <v>38</v>
      </c>
      <c r="B59" s="76"/>
      <c r="C59" s="76"/>
      <c r="D59" s="76"/>
      <c r="E59" s="77">
        <f>SUM(E56:E58)</f>
        <v>270306</v>
      </c>
      <c r="F59" s="77">
        <f>SUM(F56:F58)</f>
        <v>280626</v>
      </c>
      <c r="G59" s="77">
        <f>SUM(G56:G58)</f>
        <v>550932</v>
      </c>
    </row>
    <row r="60" spans="1:7" ht="19.5" customHeight="1">
      <c r="A60" s="2" t="s">
        <v>34</v>
      </c>
      <c r="E60" s="12">
        <v>403698</v>
      </c>
      <c r="F60" s="12">
        <v>420784</v>
      </c>
      <c r="G60" s="12">
        <f>SUM(E60:F60)</f>
        <v>824482</v>
      </c>
    </row>
    <row r="61" spans="1:7" ht="19.5" customHeight="1">
      <c r="A61" s="2" t="s">
        <v>46</v>
      </c>
      <c r="E61" s="12">
        <v>168421</v>
      </c>
      <c r="F61" s="12">
        <v>175062</v>
      </c>
      <c r="G61" s="12">
        <f>SUM(E61:F61)</f>
        <v>343483</v>
      </c>
    </row>
    <row r="62" spans="1:7" ht="19.5" customHeight="1">
      <c r="A62" s="2" t="s">
        <v>47</v>
      </c>
      <c r="E62" s="12">
        <v>149305</v>
      </c>
      <c r="F62" s="12">
        <v>154712</v>
      </c>
      <c r="G62" s="12">
        <f>SUM(E62:F62)</f>
        <v>304017</v>
      </c>
    </row>
    <row r="63" spans="1:7" ht="19.5" customHeight="1">
      <c r="A63" s="2" t="s">
        <v>39</v>
      </c>
      <c r="E63" s="12">
        <v>13353</v>
      </c>
      <c r="F63" s="12">
        <v>14201</v>
      </c>
      <c r="G63" s="12">
        <f>SUM(E63:F63)</f>
        <v>27554</v>
      </c>
    </row>
    <row r="64" spans="1:7" ht="19.5" customHeight="1">
      <c r="A64" s="2" t="s">
        <v>55</v>
      </c>
      <c r="E64" s="12">
        <v>20973</v>
      </c>
      <c r="F64" s="12">
        <v>21821</v>
      </c>
      <c r="G64" s="12">
        <f>SUM(E64:F64)</f>
        <v>42794</v>
      </c>
    </row>
    <row r="65" spans="1:7" ht="19.5" customHeight="1">
      <c r="A65" s="76" t="s">
        <v>44</v>
      </c>
      <c r="B65" s="76"/>
      <c r="C65" s="76"/>
      <c r="D65" s="76"/>
      <c r="E65" s="77">
        <f>SUM(E60:E64)</f>
        <v>755750</v>
      </c>
      <c r="F65" s="77">
        <f>SUM(F60:F64)</f>
        <v>786580</v>
      </c>
      <c r="G65" s="77">
        <f>SUM(G60:G64)</f>
        <v>1542330</v>
      </c>
    </row>
    <row r="66" spans="1:7" s="3" customFormat="1" ht="19.5" customHeight="1">
      <c r="A66" s="79" t="s">
        <v>66</v>
      </c>
      <c r="B66" s="79"/>
      <c r="C66" s="79"/>
      <c r="D66" s="79"/>
      <c r="E66" s="80">
        <f>SUM(E55,E59,E65)</f>
        <v>16160670</v>
      </c>
      <c r="F66" s="80">
        <f>SUM(F55,F59,F65)</f>
        <v>16793780</v>
      </c>
      <c r="G66" s="80">
        <f>SUM(G55,G59,G65)</f>
        <v>32954450</v>
      </c>
    </row>
    <row r="67" spans="5:12" s="3" customFormat="1" ht="12.75">
      <c r="E67" s="81"/>
      <c r="F67" s="81"/>
      <c r="G67" s="81"/>
      <c r="J67" s="4"/>
      <c r="K67" s="4"/>
      <c r="L67" s="4"/>
    </row>
    <row r="68" spans="1:12" s="3" customFormat="1" ht="26.25" customHeight="1">
      <c r="A68" s="87" t="s">
        <v>75</v>
      </c>
      <c r="B68" s="87"/>
      <c r="C68" s="87"/>
      <c r="D68" s="87"/>
      <c r="E68" s="87"/>
      <c r="F68" s="87"/>
      <c r="G68" s="87"/>
      <c r="H68" s="87"/>
      <c r="J68" s="13"/>
      <c r="K68" s="4"/>
      <c r="L68" s="4"/>
    </row>
    <row r="69" spans="1:12" s="3" customFormat="1" ht="18.75" customHeight="1">
      <c r="A69" s="87" t="s">
        <v>67</v>
      </c>
      <c r="B69" s="87"/>
      <c r="C69" s="87"/>
      <c r="D69" s="87"/>
      <c r="E69" s="87"/>
      <c r="F69" s="87"/>
      <c r="G69" s="87"/>
      <c r="H69" s="87"/>
      <c r="J69" s="14"/>
      <c r="K69" s="4"/>
      <c r="L69" s="4"/>
    </row>
    <row r="70" spans="1:12" s="3" customFormat="1" ht="20.25" customHeight="1">
      <c r="A70" s="87" t="s">
        <v>73</v>
      </c>
      <c r="B70" s="87"/>
      <c r="C70" s="87"/>
      <c r="D70" s="87"/>
      <c r="E70" s="87"/>
      <c r="F70" s="87"/>
      <c r="G70" s="87"/>
      <c r="H70" s="87"/>
      <c r="J70" s="5"/>
      <c r="K70" s="4"/>
      <c r="L70" s="4"/>
    </row>
    <row r="71" spans="1:12" ht="30.75" customHeight="1">
      <c r="A71" s="84" t="s">
        <v>74</v>
      </c>
      <c r="B71" s="85"/>
      <c r="C71" s="85"/>
      <c r="D71" s="85"/>
      <c r="E71" s="85"/>
      <c r="F71" s="85"/>
      <c r="G71" s="85"/>
      <c r="H71" s="85"/>
      <c r="I71" s="10"/>
      <c r="J71" s="5"/>
      <c r="K71" s="4"/>
      <c r="L71" s="8"/>
    </row>
    <row r="72" spans="1:8" ht="21" customHeight="1">
      <c r="A72" s="84" t="s">
        <v>72</v>
      </c>
      <c r="B72" s="85"/>
      <c r="C72" s="85"/>
      <c r="D72" s="85"/>
      <c r="E72" s="85"/>
      <c r="F72" s="85"/>
      <c r="G72" s="85"/>
      <c r="H72" s="85"/>
    </row>
  </sheetData>
  <sheetProtection/>
  <mergeCells count="7">
    <mergeCell ref="A27:H27"/>
    <mergeCell ref="A71:H71"/>
    <mergeCell ref="A72:H72"/>
    <mergeCell ref="A42:D42"/>
    <mergeCell ref="A68:H68"/>
    <mergeCell ref="A70:H70"/>
    <mergeCell ref="A69:H69"/>
  </mergeCells>
  <printOptions/>
  <pageMargins left="0.81" right="0.2" top="0.84" bottom="0.64" header="0.5" footer="0.28"/>
  <pageSetup fitToHeight="2" horizontalDpi="600" verticalDpi="600" orientation="portrait" scale="72" r:id="rId1"/>
  <headerFooter alignWithMargins="0">
    <oddHeader>&amp;C&amp;A</oddHeader>
    <oddFooter>&amp;L&amp;F&amp;CPage &amp;P of 2&amp;R&amp;D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fiscal note</dc:title>
  <dc:subject/>
  <dc:creator>Jos Mapranath</dc:creator>
  <cp:keywords/>
  <dc:description/>
  <cp:lastModifiedBy>Blossey, Linda</cp:lastModifiedBy>
  <cp:lastPrinted>2012-05-09T20:15:34Z</cp:lastPrinted>
  <dcterms:created xsi:type="dcterms:W3CDTF">1999-06-02T23:29:55Z</dcterms:created>
  <dcterms:modified xsi:type="dcterms:W3CDTF">2012-07-02T16:50:16Z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Proposed/Passed #:">
    <vt:lpwstr/>
  </property>
</Properties>
</file>