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555" windowWidth="7650" windowHeight="8400" activeTab="0"/>
  </bookViews>
  <sheets>
    <sheet name="A-1 fiscal note" sheetId="1" r:id="rId1"/>
    <sheet name="Calculations" sheetId="2" r:id="rId2"/>
    <sheet name="Sheet3" sheetId="3" r:id="rId3"/>
  </sheets>
  <definedNames>
    <definedName name="_xlnm.Print_Area" localSheetId="0">'A-1 fiscal note'!$A$1:$H$53</definedName>
  </definedNames>
  <calcPr fullCalcOnLoad="1"/>
</workbook>
</file>

<file path=xl/sharedStrings.xml><?xml version="1.0" encoding="utf-8"?>
<sst xmlns="http://schemas.openxmlformats.org/spreadsheetml/2006/main" count="84" uniqueCount="55">
  <si>
    <t>FISCAL NOTE</t>
  </si>
  <si>
    <t xml:space="preserve">  Impact of the above legislation on the fiscal affairs of King County is estimated to be: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</si>
  <si>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</si>
  <si>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</si>
  <si>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</si>
  <si>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</si>
  <si>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</si>
  <si>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</si>
  <si>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</si>
  <si>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</si>
  <si>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</si>
  <si>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</si>
  <si>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</si>
  <si>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</si>
  <si>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</si>
  <si>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</si>
  <si>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</si>
  <si>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</si>
  <si>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Affected Agency and/or Agencies:  </t>
  </si>
  <si>
    <t>Note Prepared By:     Jo Anne Fox</t>
  </si>
  <si>
    <t>Note Reviewed By:    Krista Camenzind</t>
  </si>
  <si>
    <t>Ordinance/Motion No.   2011 XXX Qtr Omnibus</t>
  </si>
  <si>
    <t>Title:     Prosecuting Attorney's Office - Kent Lease</t>
  </si>
  <si>
    <t xml:space="preserve">Revenue to:  </t>
  </si>
  <si>
    <t>General Fund / PAO</t>
  </si>
  <si>
    <t>0010/0500</t>
  </si>
  <si>
    <t>55331 - Long Term Leases</t>
  </si>
  <si>
    <r>
      <t xml:space="preserve">State/Federal Funds </t>
    </r>
    <r>
      <rPr>
        <vertAlign val="superscript"/>
        <sz val="10"/>
        <rFont val="Univers"/>
        <family val="2"/>
      </rPr>
      <t>1</t>
    </r>
  </si>
  <si>
    <r>
      <t>Current Year</t>
    </r>
    <r>
      <rPr>
        <vertAlign val="superscript"/>
        <sz val="10.5"/>
        <rFont val="Univers"/>
        <family val="0"/>
      </rPr>
      <t xml:space="preserve"> 3</t>
    </r>
  </si>
  <si>
    <r>
      <t>1st Year</t>
    </r>
    <r>
      <rPr>
        <vertAlign val="superscript"/>
        <sz val="10.5"/>
        <rFont val="Univers"/>
        <family val="2"/>
      </rPr>
      <t xml:space="preserve"> 4</t>
    </r>
  </si>
  <si>
    <r>
      <t>2nd Year</t>
    </r>
    <r>
      <rPr>
        <vertAlign val="superscript"/>
        <sz val="10.5"/>
        <rFont val="Univers"/>
        <family val="2"/>
      </rPr>
      <t xml:space="preserve"> 4</t>
    </r>
  </si>
  <si>
    <r>
      <t>3rd Year</t>
    </r>
    <r>
      <rPr>
        <vertAlign val="superscript"/>
        <sz val="10.5"/>
        <rFont val="Univers"/>
        <family val="2"/>
      </rPr>
      <t xml:space="preserve"> 4</t>
    </r>
  </si>
  <si>
    <t>Kent Professional Center</t>
  </si>
  <si>
    <t>Bell Anderson</t>
  </si>
  <si>
    <t>Current Lease</t>
  </si>
  <si>
    <t>Proposed New Lease</t>
  </si>
  <si>
    <t>Year 1</t>
  </si>
  <si>
    <t>Year 2</t>
  </si>
  <si>
    <t>Year 3</t>
  </si>
  <si>
    <t>Year 4</t>
  </si>
  <si>
    <t>Square Feet</t>
  </si>
  <si>
    <t>Costs per Sq. Foot:</t>
  </si>
  <si>
    <t>Rent</t>
  </si>
  <si>
    <t>NNN-Triple Nets (overhead)</t>
  </si>
  <si>
    <t>Estimated TI's</t>
  </si>
  <si>
    <t>Total Per Square Foot</t>
  </si>
  <si>
    <t>Annual Costs</t>
  </si>
  <si>
    <t>Annual lease: Sept1 through Aug 31</t>
  </si>
  <si>
    <t>Fiscal Year Lease Payments:</t>
  </si>
  <si>
    <t>Annual lease: September 1 - August 31</t>
  </si>
  <si>
    <t xml:space="preserve">Fiscal Year Lease Payments:  </t>
  </si>
  <si>
    <r>
      <rPr>
        <vertAlign val="superscript"/>
        <sz val="9"/>
        <rFont val="Univers"/>
        <family val="2"/>
      </rPr>
      <t xml:space="preserve">1 </t>
    </r>
    <r>
      <rPr>
        <sz val="9"/>
        <rFont val="Univers"/>
        <family val="2"/>
      </rPr>
      <t>Revenue backed by federal and state funds for Family Support Services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</si>
  <si>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Lease Comparison</t>
    </r>
  </si>
  <si>
    <r>
      <rPr>
        <vertAlign val="superscript"/>
        <sz val="9"/>
        <rFont val="Univers"/>
        <family val="2"/>
      </rPr>
      <t xml:space="preserve">3 </t>
    </r>
    <r>
      <rPr>
        <sz val="9"/>
        <rFont val="Univers"/>
        <family val="2"/>
      </rPr>
      <t>2011 costs for September through December, or 33% of total first year costs.</t>
    </r>
  </si>
  <si>
    <r>
      <rPr>
        <vertAlign val="superscript"/>
        <sz val="9"/>
        <rFont val="Univers"/>
        <family val="2"/>
      </rPr>
      <t xml:space="preserve">4 </t>
    </r>
    <r>
      <rPr>
        <sz val="9"/>
        <rFont val="Univers"/>
        <family val="2"/>
      </rPr>
      <t>Lease rent costs increase by 3% annually.  Triple net and TI cost remain static through lease.  Fiscal year costs are calculated as 33% of one year total cost plus 67% of subsequent year total costs.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</si>
</sst>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  <numFmt numFmtId="167" formatCode="&quot;$&quot;#,##0.00"/>
  </numFmts>
  <fonts count="33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Univers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Univers"/>
      <family val="2"/>
    </font>
    <font>
      <vertAlign val="superscript"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0" xfId="0" applyFont="1" applyFill="1" applyAlignment="1">
      <alignment/>
    </xf>
    <xf numFmtId="6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wrapText="1"/>
    </xf>
    <xf numFmtId="6" fontId="1" fillId="0" borderId="22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6" fontId="1" fillId="0" borderId="22" xfId="0" applyNumberFormat="1" applyFont="1" applyFill="1" applyBorder="1" applyAlignment="1">
      <alignment horizontal="right"/>
    </xf>
    <xf numFmtId="6" fontId="1" fillId="0" borderId="23" xfId="0" applyNumberFormat="1" applyFont="1" applyFill="1" applyBorder="1" applyAlignment="1">
      <alignment/>
    </xf>
    <xf numFmtId="6" fontId="1" fillId="0" borderId="24" xfId="0" applyNumberFormat="1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8" xfId="0" applyNumberFormat="1" applyFont="1" applyFill="1" applyBorder="1" applyAlignment="1" quotePrefix="1">
      <alignment horizontal="center"/>
    </xf>
    <xf numFmtId="49" fontId="7" fillId="0" borderId="28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6" fontId="1" fillId="0" borderId="22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3" fontId="7" fillId="0" borderId="22" xfId="42" applyNumberFormat="1" applyFont="1" applyFill="1" applyBorder="1" applyAlignment="1">
      <alignment/>
    </xf>
    <xf numFmtId="6" fontId="1" fillId="0" borderId="22" xfId="42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0" fontId="1" fillId="0" borderId="3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" fillId="0" borderId="31" xfId="0" applyFont="1" applyFill="1" applyBorder="1" applyAlignment="1">
      <alignment horizontal="center"/>
    </xf>
    <xf numFmtId="6" fontId="1" fillId="0" borderId="24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0" fontId="1" fillId="24" borderId="33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Continuous"/>
    </xf>
    <xf numFmtId="0" fontId="28" fillId="0" borderId="34" xfId="0" applyFont="1" applyBorder="1" applyAlignment="1">
      <alignment horizontal="center"/>
    </xf>
    <xf numFmtId="0" fontId="28" fillId="0" borderId="34" xfId="0" applyFont="1" applyBorder="1" applyAlignment="1">
      <alignment horizontal="centerContinuous"/>
    </xf>
    <xf numFmtId="166" fontId="0" fillId="0" borderId="0" xfId="42" applyNumberFormat="1" applyFon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167" fontId="28" fillId="0" borderId="0" xfId="0" applyNumberFormat="1" applyFont="1" applyAlignment="1">
      <alignment/>
    </xf>
    <xf numFmtId="164" fontId="0" fillId="0" borderId="0" xfId="42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1" fontId="28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2" fontId="30" fillId="0" borderId="0" xfId="0" applyNumberFormat="1" applyFont="1" applyAlignment="1">
      <alignment/>
    </xf>
    <xf numFmtId="0" fontId="29" fillId="0" borderId="22" xfId="0" applyFont="1" applyBorder="1" applyAlignment="1">
      <alignment horizontal="center" wrapText="1"/>
    </xf>
    <xf numFmtId="0" fontId="29" fillId="0" borderId="35" xfId="0" applyFont="1" applyBorder="1" applyAlignment="1">
      <alignment horizontal="centerContinuous"/>
    </xf>
    <xf numFmtId="0" fontId="29" fillId="0" borderId="36" xfId="0" applyFont="1" applyBorder="1" applyAlignment="1">
      <alignment horizontal="centerContinuous"/>
    </xf>
    <xf numFmtId="0" fontId="29" fillId="0" borderId="37" xfId="0" applyFont="1" applyBorder="1" applyAlignment="1">
      <alignment horizontal="centerContinuous"/>
    </xf>
    <xf numFmtId="0" fontId="29" fillId="0" borderId="22" xfId="0" applyFont="1" applyBorder="1" applyAlignment="1">
      <alignment horizontal="center"/>
    </xf>
    <xf numFmtId="0" fontId="29" fillId="0" borderId="38" xfId="0" applyFont="1" applyBorder="1" applyAlignment="1">
      <alignment horizontal="centerContinuous"/>
    </xf>
    <xf numFmtId="0" fontId="29" fillId="0" borderId="34" xfId="0" applyFont="1" applyBorder="1" applyAlignment="1">
      <alignment horizontal="centerContinuous"/>
    </xf>
    <xf numFmtId="0" fontId="29" fillId="0" borderId="39" xfId="0" applyFont="1" applyBorder="1" applyAlignment="1">
      <alignment horizontal="centerContinuous"/>
    </xf>
    <xf numFmtId="0" fontId="29" fillId="0" borderId="35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30" fillId="0" borderId="4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41" xfId="0" applyFont="1" applyBorder="1" applyAlignment="1">
      <alignment/>
    </xf>
    <xf numFmtId="0" fontId="29" fillId="0" borderId="34" xfId="0" applyFont="1" applyBorder="1" applyAlignment="1">
      <alignment/>
    </xf>
    <xf numFmtId="166" fontId="30" fillId="0" borderId="34" xfId="42" applyNumberFormat="1" applyFont="1" applyBorder="1" applyAlignment="1">
      <alignment/>
    </xf>
    <xf numFmtId="166" fontId="30" fillId="0" borderId="38" xfId="42" applyNumberFormat="1" applyFont="1" applyBorder="1" applyAlignment="1">
      <alignment/>
    </xf>
    <xf numFmtId="166" fontId="30" fillId="0" borderId="39" xfId="42" applyNumberFormat="1" applyFont="1" applyBorder="1" applyAlignment="1">
      <alignment/>
    </xf>
    <xf numFmtId="0" fontId="30" fillId="0" borderId="34" xfId="0" applyFont="1" applyBorder="1" applyAlignment="1">
      <alignment horizontal="right"/>
    </xf>
    <xf numFmtId="167" fontId="30" fillId="0" borderId="34" xfId="0" applyNumberFormat="1" applyFont="1" applyBorder="1" applyAlignment="1">
      <alignment/>
    </xf>
    <xf numFmtId="167" fontId="30" fillId="0" borderId="38" xfId="0" applyNumberFormat="1" applyFont="1" applyBorder="1" applyAlignment="1">
      <alignment/>
    </xf>
    <xf numFmtId="167" fontId="30" fillId="0" borderId="39" xfId="0" applyNumberFormat="1" applyFont="1" applyBorder="1" applyAlignment="1">
      <alignment/>
    </xf>
    <xf numFmtId="0" fontId="30" fillId="0" borderId="21" xfId="0" applyFont="1" applyBorder="1" applyAlignment="1">
      <alignment horizontal="right"/>
    </xf>
    <xf numFmtId="167" fontId="30" fillId="0" borderId="21" xfId="0" applyNumberFormat="1" applyFont="1" applyBorder="1" applyAlignment="1">
      <alignment/>
    </xf>
    <xf numFmtId="167" fontId="30" fillId="0" borderId="23" xfId="0" applyNumberFormat="1" applyFont="1" applyBorder="1" applyAlignment="1">
      <alignment/>
    </xf>
    <xf numFmtId="167" fontId="30" fillId="0" borderId="28" xfId="0" applyNumberFormat="1" applyFont="1" applyBorder="1" applyAlignment="1">
      <alignment/>
    </xf>
    <xf numFmtId="167" fontId="30" fillId="0" borderId="40" xfId="0" applyNumberFormat="1" applyFont="1" applyBorder="1" applyAlignment="1">
      <alignment/>
    </xf>
    <xf numFmtId="167" fontId="30" fillId="0" borderId="0" xfId="0" applyNumberFormat="1" applyFont="1" applyBorder="1" applyAlignment="1">
      <alignment/>
    </xf>
    <xf numFmtId="167" fontId="30" fillId="0" borderId="41" xfId="0" applyNumberFormat="1" applyFont="1" applyBorder="1" applyAlignment="1">
      <alignment/>
    </xf>
    <xf numFmtId="167" fontId="29" fillId="0" borderId="34" xfId="0" applyNumberFormat="1" applyFont="1" applyBorder="1" applyAlignment="1">
      <alignment/>
    </xf>
    <xf numFmtId="167" fontId="29" fillId="0" borderId="38" xfId="0" applyNumberFormat="1" applyFont="1" applyBorder="1" applyAlignment="1">
      <alignment/>
    </xf>
    <xf numFmtId="167" fontId="29" fillId="0" borderId="39" xfId="0" applyNumberFormat="1" applyFont="1" applyBorder="1" applyAlignment="1">
      <alignment/>
    </xf>
    <xf numFmtId="2" fontId="30" fillId="0" borderId="4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1" fontId="29" fillId="0" borderId="40" xfId="0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1" fontId="29" fillId="0" borderId="41" xfId="0" applyNumberFormat="1" applyFont="1" applyBorder="1" applyAlignment="1">
      <alignment horizontal="center"/>
    </xf>
    <xf numFmtId="0" fontId="29" fillId="0" borderId="0" xfId="0" applyFont="1" applyAlignment="1">
      <alignment horizontal="right"/>
    </xf>
    <xf numFmtId="164" fontId="30" fillId="0" borderId="38" xfId="0" applyNumberFormat="1" applyFont="1" applyBorder="1" applyAlignment="1">
      <alignment/>
    </xf>
    <xf numFmtId="164" fontId="30" fillId="0" borderId="34" xfId="0" applyNumberFormat="1" applyFont="1" applyBorder="1" applyAlignment="1">
      <alignment/>
    </xf>
    <xf numFmtId="164" fontId="30" fillId="0" borderId="39" xfId="0" applyNumberFormat="1" applyFont="1" applyBorder="1" applyAlignment="1">
      <alignment/>
    </xf>
    <xf numFmtId="0" fontId="29" fillId="0" borderId="42" xfId="0" applyFont="1" applyBorder="1" applyAlignment="1">
      <alignment horizontal="center"/>
    </xf>
    <xf numFmtId="0" fontId="30" fillId="0" borderId="43" xfId="0" applyFont="1" applyBorder="1" applyAlignment="1">
      <alignment/>
    </xf>
    <xf numFmtId="166" fontId="30" fillId="0" borderId="44" xfId="42" applyNumberFormat="1" applyFont="1" applyBorder="1" applyAlignment="1">
      <alignment/>
    </xf>
    <xf numFmtId="167" fontId="30" fillId="0" borderId="44" xfId="0" applyNumberFormat="1" applyFont="1" applyBorder="1" applyAlignment="1">
      <alignment/>
    </xf>
    <xf numFmtId="167" fontId="30" fillId="0" borderId="22" xfId="0" applyNumberFormat="1" applyFont="1" applyBorder="1" applyAlignment="1">
      <alignment/>
    </xf>
    <xf numFmtId="167" fontId="30" fillId="0" borderId="43" xfId="0" applyNumberFormat="1" applyFont="1" applyBorder="1" applyAlignment="1">
      <alignment/>
    </xf>
    <xf numFmtId="167" fontId="29" fillId="0" borderId="44" xfId="0" applyNumberFormat="1" applyFont="1" applyBorder="1" applyAlignment="1">
      <alignment/>
    </xf>
    <xf numFmtId="164" fontId="30" fillId="0" borderId="44" xfId="42" applyNumberFormat="1" applyFont="1" applyBorder="1" applyAlignment="1">
      <alignment/>
    </xf>
    <xf numFmtId="164" fontId="30" fillId="0" borderId="38" xfId="42" applyNumberFormat="1" applyFont="1" applyBorder="1" applyAlignment="1">
      <alignment/>
    </xf>
    <xf numFmtId="164" fontId="30" fillId="0" borderId="34" xfId="42" applyNumberFormat="1" applyFont="1" applyBorder="1" applyAlignment="1">
      <alignment/>
    </xf>
    <xf numFmtId="164" fontId="30" fillId="0" borderId="39" xfId="42" applyNumberFormat="1" applyFont="1" applyBorder="1" applyAlignment="1">
      <alignment/>
    </xf>
    <xf numFmtId="0" fontId="30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30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30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28.140625" style="0" customWidth="1"/>
    <col min="2" max="2" width="11.57421875" style="0" customWidth="1"/>
    <col min="3" max="3" width="12.28125" style="0" customWidth="1"/>
    <col min="4" max="4" width="13.7109375" style="0" customWidth="1"/>
    <col min="5" max="5" width="14.8515625" style="0" customWidth="1"/>
    <col min="6" max="6" width="14.421875" style="0" customWidth="1"/>
    <col min="7" max="8" width="15.28125" style="0" customWidth="1"/>
  </cols>
  <sheetData>
    <row r="1" spans="1:8" ht="15.75">
      <c r="A1" s="2"/>
      <c r="B1" s="3"/>
      <c r="C1" s="3"/>
      <c r="D1" s="4" t="s">
        <v>0</v>
      </c>
      <c r="E1" s="5"/>
      <c r="F1" s="3"/>
      <c r="G1" s="3"/>
      <c r="H1" s="3"/>
    </row>
    <row r="2" spans="1:8" ht="14.25" thickBot="1">
      <c r="A2" s="6"/>
      <c r="B2" s="5"/>
      <c r="C2" s="5"/>
      <c r="D2" s="5"/>
      <c r="E2" s="5"/>
      <c r="F2" s="5"/>
      <c r="G2" s="5"/>
      <c r="H2" s="5"/>
    </row>
    <row r="3" spans="1:8" ht="14.25" thickTop="1">
      <c r="A3" s="63" t="s">
        <v>21</v>
      </c>
      <c r="B3" s="7"/>
      <c r="C3" s="8"/>
      <c r="D3" s="8"/>
      <c r="E3" s="8"/>
      <c r="F3" s="8"/>
      <c r="G3" s="8"/>
      <c r="H3" s="9"/>
    </row>
    <row r="4" spans="1:8" ht="13.5">
      <c r="A4" s="10" t="s">
        <v>22</v>
      </c>
      <c r="B4" s="11"/>
      <c r="C4" s="12"/>
      <c r="D4" s="12"/>
      <c r="E4" s="12"/>
      <c r="F4" s="12"/>
      <c r="G4" s="12"/>
      <c r="H4" s="13"/>
    </row>
    <row r="5" spans="1:8" ht="13.5">
      <c r="A5" s="14" t="s">
        <v>18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19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20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1"/>
      <c r="C9" s="20"/>
      <c r="D9" s="20"/>
      <c r="E9" s="20"/>
      <c r="F9" s="20"/>
      <c r="G9" s="21">
        <v>137756</v>
      </c>
      <c r="H9" s="20"/>
    </row>
    <row r="10" spans="1:8" ht="14.25" thickBot="1">
      <c r="A10" s="22" t="s">
        <v>23</v>
      </c>
      <c r="B10" s="15"/>
      <c r="C10" s="20"/>
      <c r="D10" s="20"/>
      <c r="E10" s="20"/>
      <c r="F10" s="20"/>
      <c r="G10" s="20"/>
      <c r="H10" s="20"/>
    </row>
    <row r="11" spans="1:8" ht="15.75">
      <c r="A11" s="23" t="s">
        <v>2</v>
      </c>
      <c r="B11" s="24"/>
      <c r="C11" s="25" t="s">
        <v>3</v>
      </c>
      <c r="D11" s="25" t="s">
        <v>4</v>
      </c>
      <c r="E11" s="25" t="s">
        <v>28</v>
      </c>
      <c r="F11" s="25" t="s">
        <v>29</v>
      </c>
      <c r="G11" s="25" t="s">
        <v>30</v>
      </c>
      <c r="H11" s="60" t="s">
        <v>31</v>
      </c>
    </row>
    <row r="12" spans="1:8" ht="13.5">
      <c r="A12" s="26"/>
      <c r="B12" s="27"/>
      <c r="C12" s="28" t="s">
        <v>9</v>
      </c>
      <c r="D12" s="28" t="s">
        <v>10</v>
      </c>
      <c r="E12" s="29">
        <v>2011</v>
      </c>
      <c r="F12" s="30">
        <v>2012</v>
      </c>
      <c r="G12" s="29">
        <v>2013</v>
      </c>
      <c r="H12" s="31">
        <v>2014</v>
      </c>
    </row>
    <row r="13" spans="1:8" ht="27">
      <c r="A13" s="26" t="s">
        <v>24</v>
      </c>
      <c r="B13" s="27"/>
      <c r="C13" s="32" t="s">
        <v>25</v>
      </c>
      <c r="D13" s="32" t="s">
        <v>27</v>
      </c>
      <c r="E13" s="33">
        <f>137756*0.333</f>
        <v>45872.748</v>
      </c>
      <c r="F13" s="33">
        <v>138638</v>
      </c>
      <c r="G13" s="33">
        <v>141314</v>
      </c>
      <c r="H13" s="61">
        <v>144069</v>
      </c>
    </row>
    <row r="14" spans="1:8" ht="13.5">
      <c r="A14" s="26"/>
      <c r="B14" s="27"/>
      <c r="C14" s="32"/>
      <c r="D14" s="34"/>
      <c r="E14" s="35"/>
      <c r="F14" s="33"/>
      <c r="G14" s="36"/>
      <c r="H14" s="37"/>
    </row>
    <row r="15" spans="1:8" ht="14.25" thickBot="1">
      <c r="A15" s="38"/>
      <c r="B15" s="39" t="s">
        <v>11</v>
      </c>
      <c r="C15" s="40"/>
      <c r="D15" s="40"/>
      <c r="E15" s="41">
        <f>SUM(E13:E14)</f>
        <v>45872.748</v>
      </c>
      <c r="F15" s="41">
        <f>SUM(F13:F14)</f>
        <v>138638</v>
      </c>
      <c r="G15" s="41">
        <f>SUM(G13:G14)</f>
        <v>141314</v>
      </c>
      <c r="H15" s="62">
        <f>SUM(H13:H14)</f>
        <v>144069</v>
      </c>
    </row>
    <row r="16" spans="1:8" ht="13.5">
      <c r="A16" s="20"/>
      <c r="B16" s="20"/>
      <c r="C16" s="42"/>
      <c r="D16" s="42"/>
      <c r="E16" s="43"/>
      <c r="F16" s="44"/>
      <c r="G16" s="43"/>
      <c r="H16" s="43"/>
    </row>
    <row r="17" spans="1:8" ht="14.25" thickBot="1">
      <c r="A17" s="45" t="s">
        <v>12</v>
      </c>
      <c r="B17" s="15"/>
      <c r="C17" s="46"/>
      <c r="D17" s="42"/>
      <c r="E17" s="20"/>
      <c r="F17" s="20"/>
      <c r="G17" s="20"/>
      <c r="H17" s="20"/>
    </row>
    <row r="18" spans="1:8" ht="15.75">
      <c r="A18" s="23" t="s">
        <v>2</v>
      </c>
      <c r="B18" s="24"/>
      <c r="C18" s="25" t="s">
        <v>3</v>
      </c>
      <c r="D18" s="25" t="s">
        <v>13</v>
      </c>
      <c r="E18" s="25" t="s">
        <v>5</v>
      </c>
      <c r="F18" s="25" t="s">
        <v>6</v>
      </c>
      <c r="G18" s="25" t="s">
        <v>7</v>
      </c>
      <c r="H18" s="60" t="s">
        <v>8</v>
      </c>
    </row>
    <row r="19" spans="1:8" ht="13.5">
      <c r="A19" s="26"/>
      <c r="B19" s="27" t="s">
        <v>14</v>
      </c>
      <c r="C19" s="28" t="s">
        <v>9</v>
      </c>
      <c r="D19" s="47"/>
      <c r="E19" s="29">
        <v>2011</v>
      </c>
      <c r="F19" s="30">
        <v>2012</v>
      </c>
      <c r="G19" s="29">
        <v>2013</v>
      </c>
      <c r="H19" s="31">
        <v>2014</v>
      </c>
    </row>
    <row r="20" spans="1:8" ht="15.75" customHeight="1">
      <c r="A20" s="26" t="s">
        <v>24</v>
      </c>
      <c r="B20" s="27"/>
      <c r="C20" s="32" t="s">
        <v>25</v>
      </c>
      <c r="D20" s="48"/>
      <c r="E20" s="33">
        <f>137756*0.333</f>
        <v>45872.748</v>
      </c>
      <c r="F20" s="33">
        <v>138638</v>
      </c>
      <c r="G20" s="33">
        <v>141314</v>
      </c>
      <c r="H20" s="61">
        <v>144069</v>
      </c>
    </row>
    <row r="21" spans="1:8" ht="13.5">
      <c r="A21" s="26"/>
      <c r="B21" s="49"/>
      <c r="C21" s="50"/>
      <c r="D21" s="50"/>
      <c r="E21" s="51"/>
      <c r="F21" s="51"/>
      <c r="G21" s="36"/>
      <c r="H21" s="37"/>
    </row>
    <row r="22" spans="1:8" ht="14.25" thickBot="1">
      <c r="A22" s="38"/>
      <c r="B22" s="39" t="s">
        <v>15</v>
      </c>
      <c r="C22" s="52"/>
      <c r="D22" s="53"/>
      <c r="E22" s="41">
        <f>SUM(E20:E21)</f>
        <v>45872.748</v>
      </c>
      <c r="F22" s="41">
        <f>SUM(F20:F21)</f>
        <v>138638</v>
      </c>
      <c r="G22" s="54">
        <f>SUM(G20:G21)</f>
        <v>141314</v>
      </c>
      <c r="H22" s="62">
        <f>SUM(H20:H21)</f>
        <v>144069</v>
      </c>
    </row>
    <row r="23" spans="1:8" ht="13.5">
      <c r="A23" s="20"/>
      <c r="B23" s="20"/>
      <c r="C23" s="20"/>
      <c r="D23" s="20"/>
      <c r="E23" s="43"/>
      <c r="F23" s="43"/>
      <c r="G23" s="43"/>
      <c r="H23" s="43"/>
    </row>
    <row r="24" spans="1:8" ht="14.25" thickBot="1">
      <c r="A24" s="45" t="s">
        <v>16</v>
      </c>
      <c r="B24" s="15"/>
      <c r="C24" s="15"/>
      <c r="D24" s="15"/>
      <c r="E24" s="20"/>
      <c r="F24" s="20"/>
      <c r="G24" s="20"/>
      <c r="H24" s="20"/>
    </row>
    <row r="25" spans="1:8" ht="15.75">
      <c r="A25" s="23"/>
      <c r="B25" s="24"/>
      <c r="C25" s="25" t="s">
        <v>3</v>
      </c>
      <c r="D25" s="25" t="s">
        <v>13</v>
      </c>
      <c r="E25" s="25" t="s">
        <v>5</v>
      </c>
      <c r="F25" s="25" t="s">
        <v>6</v>
      </c>
      <c r="G25" s="25" t="s">
        <v>7</v>
      </c>
      <c r="H25" s="60" t="s">
        <v>8</v>
      </c>
    </row>
    <row r="26" spans="1:8" ht="13.5">
      <c r="A26" s="26"/>
      <c r="B26" s="27"/>
      <c r="C26" s="28" t="s">
        <v>9</v>
      </c>
      <c r="D26" s="28"/>
      <c r="E26" s="29">
        <v>2011</v>
      </c>
      <c r="F26" s="30">
        <v>2012</v>
      </c>
      <c r="G26" s="29">
        <v>2013</v>
      </c>
      <c r="H26" s="31">
        <v>2014</v>
      </c>
    </row>
    <row r="27" spans="1:8" ht="13.5">
      <c r="A27" s="26" t="s">
        <v>26</v>
      </c>
      <c r="B27" s="27"/>
      <c r="C27" s="32" t="s">
        <v>25</v>
      </c>
      <c r="D27" s="48"/>
      <c r="E27" s="33">
        <f>137756*0.333</f>
        <v>45872.748</v>
      </c>
      <c r="F27" s="33">
        <v>138638</v>
      </c>
      <c r="G27" s="33">
        <v>141314</v>
      </c>
      <c r="H27" s="61">
        <v>144069</v>
      </c>
    </row>
    <row r="28" spans="1:8" ht="13.5">
      <c r="A28" s="26"/>
      <c r="B28" s="27"/>
      <c r="C28" s="55"/>
      <c r="D28" s="55"/>
      <c r="E28" s="56"/>
      <c r="F28" s="51"/>
      <c r="G28" s="36"/>
      <c r="H28" s="37"/>
    </row>
    <row r="29" spans="1:8" ht="14.25" thickBot="1">
      <c r="A29" s="57"/>
      <c r="B29" s="58" t="s">
        <v>15</v>
      </c>
      <c r="C29" s="52"/>
      <c r="D29" s="53"/>
      <c r="E29" s="41">
        <f>SUM(E27:E27)</f>
        <v>45872.748</v>
      </c>
      <c r="F29" s="41">
        <f>SUM(F27:F27)</f>
        <v>138638</v>
      </c>
      <c r="G29" s="41">
        <f>SUM(G27:G27)</f>
        <v>141314</v>
      </c>
      <c r="H29" s="62">
        <f>SUM(H27:H27)</f>
        <v>144069</v>
      </c>
    </row>
    <row r="30" spans="1:8" ht="13.5">
      <c r="A30" s="59" t="s">
        <v>17</v>
      </c>
      <c r="B30" s="20"/>
      <c r="C30" s="20"/>
      <c r="D30" s="20"/>
      <c r="E30" s="43"/>
      <c r="F30" s="43"/>
      <c r="G30" s="43"/>
      <c r="H30" s="43"/>
    </row>
    <row r="31" spans="1:8" ht="13.5">
      <c r="A31" s="138" t="s">
        <v>51</v>
      </c>
      <c r="B31" s="139"/>
      <c r="C31" s="139"/>
      <c r="D31" s="139"/>
      <c r="E31" s="139"/>
      <c r="F31" s="139"/>
      <c r="G31" s="139"/>
      <c r="H31" s="139"/>
    </row>
    <row r="32" spans="1:8" ht="16.5" customHeight="1">
      <c r="A32" s="137" t="s">
        <v>52</v>
      </c>
      <c r="B32" s="137"/>
      <c r="C32" s="137"/>
      <c r="D32" s="137"/>
      <c r="E32" s="137"/>
      <c r="F32" s="137"/>
      <c r="G32" s="137"/>
      <c r="H32" s="137"/>
    </row>
    <row r="33" spans="1:6" s="82" customFormat="1" ht="36">
      <c r="A33" s="81"/>
      <c r="B33" s="85" t="s">
        <v>32</v>
      </c>
      <c r="C33" s="86" t="s">
        <v>33</v>
      </c>
      <c r="D33" s="87"/>
      <c r="E33" s="87"/>
      <c r="F33" s="88"/>
    </row>
    <row r="34" spans="1:6" s="82" customFormat="1" ht="12">
      <c r="A34" s="81"/>
      <c r="B34" s="89" t="s">
        <v>34</v>
      </c>
      <c r="C34" s="90" t="s">
        <v>35</v>
      </c>
      <c r="D34" s="91"/>
      <c r="E34" s="91"/>
      <c r="F34" s="92"/>
    </row>
    <row r="35" spans="1:6" s="82" customFormat="1" ht="11.25" customHeight="1">
      <c r="A35" s="81"/>
      <c r="B35" s="126"/>
      <c r="C35" s="93" t="s">
        <v>36</v>
      </c>
      <c r="D35" s="94" t="s">
        <v>37</v>
      </c>
      <c r="E35" s="94" t="s">
        <v>38</v>
      </c>
      <c r="F35" s="95" t="s">
        <v>39</v>
      </c>
    </row>
    <row r="36" spans="1:6" s="82" customFormat="1" ht="11.25" customHeight="1">
      <c r="A36" s="81"/>
      <c r="B36" s="127"/>
      <c r="C36" s="96"/>
      <c r="D36" s="97"/>
      <c r="E36" s="97"/>
      <c r="F36" s="98"/>
    </row>
    <row r="37" spans="1:6" s="82" customFormat="1" ht="11.25" customHeight="1">
      <c r="A37" s="99" t="s">
        <v>40</v>
      </c>
      <c r="B37" s="128">
        <f>4570+602</f>
        <v>5172</v>
      </c>
      <c r="C37" s="101">
        <v>6090</v>
      </c>
      <c r="D37" s="100">
        <v>6090</v>
      </c>
      <c r="E37" s="100">
        <v>6090</v>
      </c>
      <c r="F37" s="102">
        <v>6090</v>
      </c>
    </row>
    <row r="38" spans="1:6" s="82" customFormat="1" ht="11.25" customHeight="1">
      <c r="A38" s="81"/>
      <c r="B38" s="127"/>
      <c r="C38" s="96"/>
      <c r="D38" s="97"/>
      <c r="E38" s="97"/>
      <c r="F38" s="98"/>
    </row>
    <row r="39" spans="1:6" s="82" customFormat="1" ht="11.25" customHeight="1">
      <c r="A39" s="81" t="s">
        <v>41</v>
      </c>
      <c r="B39" s="127"/>
      <c r="C39" s="96"/>
      <c r="D39" s="97"/>
      <c r="E39" s="97"/>
      <c r="F39" s="98"/>
    </row>
    <row r="40" spans="1:6" s="82" customFormat="1" ht="11.25" customHeight="1">
      <c r="A40" s="103" t="s">
        <v>42</v>
      </c>
      <c r="B40" s="129">
        <v>19.83</v>
      </c>
      <c r="C40" s="105">
        <v>14.5</v>
      </c>
      <c r="D40" s="104">
        <f>C40*1.03</f>
        <v>14.935</v>
      </c>
      <c r="E40" s="104">
        <f>D40*1.03</f>
        <v>15.38305</v>
      </c>
      <c r="F40" s="106">
        <f>E40*1.03</f>
        <v>15.844541500000002</v>
      </c>
    </row>
    <row r="41" spans="1:6" s="82" customFormat="1" ht="11.25" customHeight="1">
      <c r="A41" s="107" t="s">
        <v>43</v>
      </c>
      <c r="B41" s="130">
        <v>9.85</v>
      </c>
      <c r="C41" s="109">
        <v>6</v>
      </c>
      <c r="D41" s="108">
        <v>6</v>
      </c>
      <c r="E41" s="108">
        <v>6</v>
      </c>
      <c r="F41" s="110">
        <v>6</v>
      </c>
    </row>
    <row r="42" spans="1:6" s="82" customFormat="1" ht="11.25" customHeight="1">
      <c r="A42" s="107" t="s">
        <v>44</v>
      </c>
      <c r="B42" s="130"/>
      <c r="C42" s="109">
        <v>2.12</v>
      </c>
      <c r="D42" s="108">
        <v>2.12</v>
      </c>
      <c r="E42" s="108">
        <v>2.12</v>
      </c>
      <c r="F42" s="110">
        <v>2.12</v>
      </c>
    </row>
    <row r="43" spans="1:6" s="82" customFormat="1" ht="11.25" customHeight="1">
      <c r="A43" s="81"/>
      <c r="B43" s="131"/>
      <c r="C43" s="111"/>
      <c r="D43" s="112"/>
      <c r="E43" s="112"/>
      <c r="F43" s="113"/>
    </row>
    <row r="44" spans="1:6" s="82" customFormat="1" ht="11.25" customHeight="1">
      <c r="A44" s="99" t="s">
        <v>45</v>
      </c>
      <c r="B44" s="132">
        <f>SUM(B40:B41)</f>
        <v>29.68</v>
      </c>
      <c r="C44" s="115">
        <f>SUM(C40:C42)</f>
        <v>22.62</v>
      </c>
      <c r="D44" s="114">
        <f>SUM(D40:D42)</f>
        <v>23.055000000000003</v>
      </c>
      <c r="E44" s="114">
        <f>SUM(E40:E42)</f>
        <v>23.50305</v>
      </c>
      <c r="F44" s="116">
        <f>SUM(F40:F42)</f>
        <v>23.964541500000003</v>
      </c>
    </row>
    <row r="45" spans="1:6" s="82" customFormat="1" ht="11.25" customHeight="1">
      <c r="A45" s="81"/>
      <c r="B45" s="131"/>
      <c r="C45" s="111"/>
      <c r="D45" s="112"/>
      <c r="E45" s="112"/>
      <c r="F45" s="113"/>
    </row>
    <row r="46" spans="1:6" s="82" customFormat="1" ht="11.25" customHeight="1">
      <c r="A46" s="81" t="s">
        <v>46</v>
      </c>
      <c r="B46" s="133">
        <f>+B37*B44</f>
        <v>153504.96</v>
      </c>
      <c r="C46" s="134">
        <f>+C37*C44</f>
        <v>137755.80000000002</v>
      </c>
      <c r="D46" s="135">
        <f>+D37*D44</f>
        <v>140404.95</v>
      </c>
      <c r="E46" s="135">
        <f>+E37*E44</f>
        <v>143133.57450000002</v>
      </c>
      <c r="F46" s="136">
        <f>+F37*F44</f>
        <v>145944.057735</v>
      </c>
    </row>
    <row r="47" spans="1:6" s="82" customFormat="1" ht="11.25" customHeight="1">
      <c r="A47" s="83" t="s">
        <v>49</v>
      </c>
      <c r="C47" s="117"/>
      <c r="D47" s="118"/>
      <c r="E47" s="118"/>
      <c r="F47" s="98"/>
    </row>
    <row r="48" spans="1:6" s="82" customFormat="1" ht="11.25" customHeight="1">
      <c r="A48" s="81"/>
      <c r="B48" s="84"/>
      <c r="C48" s="117"/>
      <c r="D48" s="118"/>
      <c r="E48" s="118"/>
      <c r="F48" s="98"/>
    </row>
    <row r="49" spans="1:6" s="82" customFormat="1" ht="11.25" customHeight="1">
      <c r="A49" s="81"/>
      <c r="B49" s="84"/>
      <c r="C49" s="119">
        <v>2011</v>
      </c>
      <c r="D49" s="120">
        <v>2012</v>
      </c>
      <c r="E49" s="120">
        <v>2013</v>
      </c>
      <c r="F49" s="121">
        <v>2014</v>
      </c>
    </row>
    <row r="50" spans="1:6" s="82" customFormat="1" ht="11.25" customHeight="1">
      <c r="A50" s="122"/>
      <c r="B50" s="83" t="s">
        <v>50</v>
      </c>
      <c r="C50" s="123">
        <f>(C46*0.333)</f>
        <v>45872.68140000001</v>
      </c>
      <c r="D50" s="124">
        <f>(C46*0.667)+(D46*0.333)</f>
        <v>138637.96695000003</v>
      </c>
      <c r="E50" s="124">
        <f>(D46*0.667)+(E46*0.333)</f>
        <v>141313.58195850003</v>
      </c>
      <c r="F50" s="125">
        <f>(E46*0.667)+(F46*0.333)</f>
        <v>144069.465417255</v>
      </c>
    </row>
    <row r="52" spans="1:8" ht="13.5">
      <c r="A52" s="138" t="s">
        <v>53</v>
      </c>
      <c r="B52" s="139"/>
      <c r="C52" s="139"/>
      <c r="D52" s="139"/>
      <c r="E52" s="139"/>
      <c r="F52" s="139"/>
      <c r="G52" s="139"/>
      <c r="H52" s="139"/>
    </row>
    <row r="53" spans="1:8" ht="26.25" customHeight="1">
      <c r="A53" s="140" t="s">
        <v>54</v>
      </c>
      <c r="B53" s="141"/>
      <c r="C53" s="141"/>
      <c r="D53" s="141"/>
      <c r="E53" s="141"/>
      <c r="F53" s="141"/>
      <c r="G53" s="141"/>
      <c r="H53" s="141"/>
    </row>
  </sheetData>
  <sheetProtection/>
  <mergeCells count="4">
    <mergeCell ref="A32:H32"/>
    <mergeCell ref="A31:H31"/>
    <mergeCell ref="A52:H52"/>
    <mergeCell ref="A53:H53"/>
  </mergeCells>
  <printOptions horizontalCentered="1"/>
  <pageMargins left="0.33" right="0.34" top="0.79" bottom="1" header="0.5" footer="0.5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H18"/>
    </sheetView>
  </sheetViews>
  <sheetFormatPr defaultColWidth="9.140625" defaultRowHeight="12.75"/>
  <cols>
    <col min="1" max="1" width="4.7109375" style="64" customWidth="1"/>
    <col min="2" max="2" width="24.57421875" style="0" customWidth="1"/>
    <col min="3" max="3" width="12.421875" style="0" customWidth="1"/>
    <col min="4" max="4" width="3.28125" style="0" customWidth="1"/>
    <col min="5" max="5" width="10.57421875" style="0" customWidth="1"/>
    <col min="6" max="8" width="9.8515625" style="0" customWidth="1"/>
  </cols>
  <sheetData>
    <row r="1" spans="2:8" ht="38.25">
      <c r="B1" s="64"/>
      <c r="C1" s="65" t="s">
        <v>32</v>
      </c>
      <c r="D1" s="66"/>
      <c r="E1" s="67" t="s">
        <v>33</v>
      </c>
      <c r="F1" s="67"/>
      <c r="G1" s="67"/>
      <c r="H1" s="67"/>
    </row>
    <row r="2" spans="2:8" ht="12.75">
      <c r="B2" s="64"/>
      <c r="C2" s="68" t="s">
        <v>34</v>
      </c>
      <c r="D2" s="66"/>
      <c r="E2" s="69" t="s">
        <v>35</v>
      </c>
      <c r="F2" s="69"/>
      <c r="G2" s="69"/>
      <c r="H2" s="69"/>
    </row>
    <row r="3" spans="2:8" ht="12.75">
      <c r="B3" s="64"/>
      <c r="C3" s="66"/>
      <c r="D3" s="66"/>
      <c r="E3" s="66" t="s">
        <v>36</v>
      </c>
      <c r="F3" s="66" t="s">
        <v>37</v>
      </c>
      <c r="G3" s="66" t="s">
        <v>38</v>
      </c>
      <c r="H3" s="66" t="s">
        <v>39</v>
      </c>
    </row>
    <row r="5" spans="1:8" ht="12.75">
      <c r="A5" s="64" t="s">
        <v>40</v>
      </c>
      <c r="C5" s="70">
        <f>4570+602</f>
        <v>5172</v>
      </c>
      <c r="D5" s="70"/>
      <c r="E5" s="70">
        <v>6090</v>
      </c>
      <c r="F5" s="70">
        <v>6090</v>
      </c>
      <c r="G5" s="70">
        <v>6090</v>
      </c>
      <c r="H5" s="70">
        <v>6090</v>
      </c>
    </row>
    <row r="7" ht="12.75">
      <c r="A7" s="64" t="s">
        <v>41</v>
      </c>
    </row>
    <row r="8" spans="2:8" ht="12.75">
      <c r="B8" t="s">
        <v>42</v>
      </c>
      <c r="C8" s="71">
        <v>19.83</v>
      </c>
      <c r="D8" s="71"/>
      <c r="E8" s="71">
        <v>14.5</v>
      </c>
      <c r="F8" s="71">
        <f>E8*1.03</f>
        <v>14.935</v>
      </c>
      <c r="G8" s="71">
        <f>F8*1.03</f>
        <v>15.38305</v>
      </c>
      <c r="H8" s="71">
        <f>G8*1.03</f>
        <v>15.844541500000002</v>
      </c>
    </row>
    <row r="9" spans="2:8" ht="12.75">
      <c r="B9" s="72" t="s">
        <v>43</v>
      </c>
      <c r="C9" s="71">
        <v>9.85</v>
      </c>
      <c r="D9" s="71"/>
      <c r="E9" s="71">
        <v>6</v>
      </c>
      <c r="F9" s="71">
        <v>6</v>
      </c>
      <c r="G9" s="71">
        <v>6</v>
      </c>
      <c r="H9" s="71">
        <v>6</v>
      </c>
    </row>
    <row r="10" spans="2:8" ht="12.75">
      <c r="B10" t="s">
        <v>44</v>
      </c>
      <c r="C10" s="71"/>
      <c r="D10" s="71"/>
      <c r="E10" s="71">
        <v>2.12</v>
      </c>
      <c r="F10" s="71">
        <v>2.12</v>
      </c>
      <c r="G10" s="71">
        <v>2.12</v>
      </c>
      <c r="H10" s="71">
        <v>2.12</v>
      </c>
    </row>
    <row r="11" spans="3:8" ht="12.75">
      <c r="C11" s="71"/>
      <c r="D11" s="71"/>
      <c r="E11" s="71"/>
      <c r="F11" s="71"/>
      <c r="G11" s="71"/>
      <c r="H11" s="71"/>
    </row>
    <row r="12" spans="1:8" ht="12.75">
      <c r="A12" s="64" t="s">
        <v>45</v>
      </c>
      <c r="C12" s="73">
        <f>SUM(C8:C9)</f>
        <v>29.68</v>
      </c>
      <c r="D12" s="73"/>
      <c r="E12" s="73">
        <f>SUM(E8:E10)</f>
        <v>22.62</v>
      </c>
      <c r="F12" s="73">
        <f>SUM(F8:F10)</f>
        <v>23.055000000000003</v>
      </c>
      <c r="G12" s="73">
        <f>SUM(G8:G10)</f>
        <v>23.50305</v>
      </c>
      <c r="H12" s="73">
        <f>SUM(H8:H10)</f>
        <v>23.964541500000003</v>
      </c>
    </row>
    <row r="13" spans="3:8" ht="12.75">
      <c r="C13" s="71"/>
      <c r="D13" s="71"/>
      <c r="E13" s="71"/>
      <c r="F13" s="71"/>
      <c r="G13" s="71"/>
      <c r="H13" s="71"/>
    </row>
    <row r="14" spans="1:8" ht="12.75">
      <c r="A14" s="64" t="s">
        <v>46</v>
      </c>
      <c r="C14" s="74">
        <f>+C5*C12</f>
        <v>153504.96</v>
      </c>
      <c r="D14" s="74"/>
      <c r="E14" s="74">
        <f>+E5*E12</f>
        <v>137755.80000000002</v>
      </c>
      <c r="F14" s="74">
        <f>+F5*F12</f>
        <v>140404.95</v>
      </c>
      <c r="G14" s="74">
        <f>+G5*G12</f>
        <v>143133.57450000002</v>
      </c>
      <c r="H14" s="74">
        <f>+H5*H12</f>
        <v>145944.057735</v>
      </c>
    </row>
    <row r="15" spans="2:7" ht="12.75">
      <c r="B15" s="72" t="s">
        <v>47</v>
      </c>
      <c r="C15" s="75"/>
      <c r="D15" s="75"/>
      <c r="E15" s="75"/>
      <c r="F15" s="75"/>
      <c r="G15" s="75"/>
    </row>
    <row r="16" spans="2:7" ht="12.75">
      <c r="B16" s="76"/>
      <c r="C16" s="75"/>
      <c r="D16" s="75"/>
      <c r="E16" s="75"/>
      <c r="F16" s="75"/>
      <c r="G16" s="75"/>
    </row>
    <row r="17" spans="3:8" ht="12.75">
      <c r="C17" s="75"/>
      <c r="D17" s="75"/>
      <c r="E17" s="77">
        <v>2011</v>
      </c>
      <c r="F17" s="77">
        <v>2012</v>
      </c>
      <c r="G17" s="77">
        <v>2013</v>
      </c>
      <c r="H17" s="77">
        <v>2014</v>
      </c>
    </row>
    <row r="18" spans="3:8" ht="12.75">
      <c r="C18" s="78" t="s">
        <v>48</v>
      </c>
      <c r="E18" s="79">
        <f>(E14*0.333)</f>
        <v>45872.68140000001</v>
      </c>
      <c r="F18" s="79">
        <f>(E14*0.667)+(F14*0.333)</f>
        <v>138637.96695000003</v>
      </c>
      <c r="G18" s="79">
        <f>(F14*0.667)+(G14*0.333)</f>
        <v>141313.58195850003</v>
      </c>
      <c r="H18" s="79">
        <f>(G14*0.667)+(H14*0.333)</f>
        <v>144069.465417255</v>
      </c>
    </row>
    <row r="19" spans="1:5" ht="12.75">
      <c r="A19" s="72"/>
      <c r="E19" s="70"/>
    </row>
    <row r="20" ht="12.75">
      <c r="E20" s="70"/>
    </row>
    <row r="21" ht="12.75">
      <c r="E21" s="70"/>
    </row>
    <row r="22" ht="12.75">
      <c r="E22" s="8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Timothy P. Barnes</cp:lastModifiedBy>
  <cp:lastPrinted>2011-05-13T17:55:03Z</cp:lastPrinted>
  <dcterms:created xsi:type="dcterms:W3CDTF">2004-07-26T17:42:03Z</dcterms:created>
  <dcterms:modified xsi:type="dcterms:W3CDTF">2011-05-13T17:55:23Z</dcterms:modified>
  <cp:category/>
  <cp:version/>
  <cp:contentType/>
  <cp:contentStatus/>
</cp:coreProperties>
</file>