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52511"/>
</workbook>
</file>

<file path=xl/sharedStrings.xml><?xml version="1.0" encoding="utf-8"?>
<sst xmlns="http://schemas.openxmlformats.org/spreadsheetml/2006/main" count="350" uniqueCount="166">
  <si>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</si>
  <si>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</si>
  <si>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</si>
  <si>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</si>
  <si>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</si>
  <si>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</si>
  <si>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</si>
  <si>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</si>
  <si>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</si>
  <si>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</si>
  <si>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</si>
  <si>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</si>
  <si>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</si>
  <si>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</si>
  <si>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</si>
  <si>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</si>
  <si>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</si>
  <si>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</si>
  <si>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</si>
  <si>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</si>
  <si>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</si>
  <si>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</si>
  <si>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</si>
  <si>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</si>
  <si>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</si>
  <si>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</si>
  <si>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</si>
  <si>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</si>
  <si>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</si>
  <si>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</si>
  <si>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</si>
  <si>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</si>
  <si>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</si>
  <si>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</si>
  <si>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</si>
  <si>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</si>
  <si>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</si>
  <si>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</si>
  <si>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</si>
  <si>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</si>
  <si>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</si>
  <si>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</si>
  <si>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</si>
  <si>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</si>
  <si>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</si>
  <si>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</si>
  <si>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</si>
  <si>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</si>
  <si>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</si>
  <si>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</si>
  <si>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</si>
  <si>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</si>
  <si>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</si>
  <si>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</si>
  <si>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</si>
  <si>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</si>
  <si>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</si>
  <si>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</si>
  <si>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</si>
  <si>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</si>
  <si>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</si>
  <si>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</si>
  <si>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</si>
  <si>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</si>
  <si>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</si>
  <si>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</si>
  <si>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</si>
  <si>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</si>
  <si>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</si>
  <si>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</si>
  <si>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</si>
  <si>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</si>
  <si>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</si>
  <si>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</si>
  <si>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</si>
  <si>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</si>
  <si>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</si>
  <si>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</si>
  <si>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</si>
  <si>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</si>
  <si>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</si>
  <si>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</si>
  <si>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</si>
  <si>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</si>
  <si>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</si>
  <si>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</si>
  <si>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</si>
  <si>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</si>
  <si>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</si>
  <si>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</si>
  <si>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</si>
  <si>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</si>
  <si>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</si>
  <si>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</si>
  <si>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</si>
  <si>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</si>
  <si>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</si>
  <si>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</si>
  <si>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</si>
  <si>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</si>
  <si>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</si>
  <si>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</si>
  <si>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</si>
  <si>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</si>
  <si>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</si>
  <si>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</si>
  <si>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</si>
  <si>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</si>
  <si>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</si>
  <si>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</si>
  <si>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</si>
  <si>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</si>
  <si>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</si>
  <si>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</si>
  <si>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</si>
  <si>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</si>
  <si>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</si>
  <si>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</si>
  <si>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</si>
  <si>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</si>
  <si>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</si>
  <si>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</si>
  <si>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</si>
  <si>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</si>
  <si>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</si>
  <si>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</si>
  <si>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</si>
  <si>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</si>
  <si>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</si>
  <si>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</si>
  <si>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</si>
  <si>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</si>
  <si>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</si>
  <si>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</si>
  <si>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</si>
  <si>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</si>
  <si>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</si>
  <si>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</si>
  <si>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</si>
  <si>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</si>
  <si>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</si>
  <si>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</si>
  <si>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</si>
  <si>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</si>
  <si>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</si>
  <si>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</t>
  </si>
  <si>
    <t>Facilities Management; Treasury</t>
  </si>
  <si>
    <t>Stand Alone</t>
  </si>
  <si>
    <t>Carolyn Mock/Steve Rizika</t>
  </si>
  <si>
    <t>10/26/16</t>
  </si>
  <si>
    <t>DES/FMD/Real Estate Services</t>
  </si>
  <si>
    <t>A44000</t>
  </si>
  <si>
    <t>0010</t>
  </si>
  <si>
    <t>1046360</t>
  </si>
  <si>
    <t>FBOD/Treasury</t>
  </si>
  <si>
    <t>A13800</t>
  </si>
  <si>
    <t>Surplus/Affordable Housing, Marketing, Sale</t>
  </si>
  <si>
    <t>34187 Cost Real Property Sale</t>
  </si>
  <si>
    <t>24923 Undistributed Taxes</t>
  </si>
  <si>
    <t>The new revenue will be received when sale closes.</t>
  </si>
  <si>
    <t xml:space="preserve">An NPV analysis was not performed because this transaction is a sale of tax title property.        </t>
  </si>
  <si>
    <t>Cost of foreclosure &amp; back taxes</t>
  </si>
  <si>
    <t>- This parcel will be returned to private ownership and at the current assessed value will generate annual tax revenue of $195.72 and will save KC the cost of the annual conservation fee of $7.70.</t>
  </si>
  <si>
    <t>Advertising, recording fee</t>
  </si>
  <si>
    <t>Sale of 162xx 1st Avenue S., Tax Title parcel #302304-9308</t>
  </si>
  <si>
    <t>162xx 1st Avenue S. Tax Title #302304-9308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</si>
</sst>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3" fillId="6" borderId="55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6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4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5" xfId="0" applyFont="1" applyFill="1" applyBorder="1" applyAlignment="1">
      <alignment horizontal="center" vertical="center"/>
    </xf>
    <xf numFmtId="0" fontId="14" fillId="6" borderId="55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G12" sqref="G12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50" t="s">
        <v>60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178"/>
    </row>
    <row r="3" ht="14.25">
      <c r="C3" s="112"/>
    </row>
    <row r="4" spans="3:12" ht="14.25">
      <c r="C4" s="231" t="s">
        <v>67</v>
      </c>
      <c r="I4" s="176"/>
      <c r="J4" s="112" t="s">
        <v>98</v>
      </c>
      <c r="K4" s="112"/>
      <c r="L4" s="112"/>
    </row>
    <row r="5" spans="3:12" ht="14.25">
      <c r="C5" s="231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140</v>
      </c>
      <c r="D10" s="234"/>
      <c r="E10" s="234"/>
      <c r="F10" s="234"/>
      <c r="G10" s="138" t="s">
        <v>164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2" t="s">
        <v>76</v>
      </c>
      <c r="E11" s="362"/>
      <c r="F11" s="363"/>
      <c r="G11" s="138" t="s">
        <v>165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4" t="s">
        <v>75</v>
      </c>
      <c r="E12" s="364"/>
      <c r="F12" s="365"/>
      <c r="G12" s="138" t="s">
        <v>146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4" t="s">
        <v>74</v>
      </c>
      <c r="E13" s="364"/>
      <c r="F13" s="365"/>
      <c r="G13" s="138" t="s">
        <v>145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6" t="s">
        <v>73</v>
      </c>
      <c r="E14" s="364"/>
      <c r="F14" s="365"/>
      <c r="G14" s="138" t="s">
        <v>147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4" t="s">
        <v>72</v>
      </c>
      <c r="E15" s="364"/>
      <c r="F15" s="365"/>
      <c r="G15" s="138" t="s">
        <v>148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4" t="s">
        <v>103</v>
      </c>
      <c r="E16" s="364"/>
      <c r="F16" s="239"/>
      <c r="G16" s="186" t="s">
        <v>149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4" t="s">
        <v>69</v>
      </c>
      <c r="E17" s="364"/>
      <c r="F17" s="365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2" t="s">
        <v>70</v>
      </c>
      <c r="E18" s="362"/>
      <c r="F18" s="363"/>
      <c r="G18" s="142">
        <v>15000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2" t="s">
        <v>132</v>
      </c>
      <c r="E19" s="362"/>
      <c r="F19" s="363"/>
      <c r="G19" s="187">
        <v>2015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9.25" thickBot="1">
      <c r="B20" s="209"/>
      <c r="C20" s="242"/>
      <c r="D20" s="243"/>
      <c r="E20" s="243"/>
      <c r="F20" s="243"/>
      <c r="G20" s="354" t="s">
        <v>34</v>
      </c>
      <c r="H20" s="354"/>
      <c r="I20" s="354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150</v>
      </c>
      <c r="H21" s="144"/>
      <c r="I21" s="145"/>
      <c r="J21" s="146" t="s">
        <v>151</v>
      </c>
      <c r="K21" s="146">
        <v>44000</v>
      </c>
      <c r="L21" s="327" t="s">
        <v>152</v>
      </c>
      <c r="O21" s="210"/>
    </row>
    <row r="22" spans="2:15" ht="15" thickBot="1">
      <c r="B22" s="209"/>
      <c r="C22" s="242"/>
      <c r="D22" s="244"/>
      <c r="E22" s="244"/>
      <c r="F22" s="244"/>
      <c r="G22" s="143" t="s">
        <v>154</v>
      </c>
      <c r="H22" s="144"/>
      <c r="I22" s="145"/>
      <c r="J22" s="146" t="s">
        <v>155</v>
      </c>
      <c r="K22" s="146">
        <v>68000</v>
      </c>
      <c r="L22" s="146">
        <v>6700</v>
      </c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 t="s">
        <v>153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.5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0" t="s">
        <v>124</v>
      </c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77" t="s">
        <v>135</v>
      </c>
      <c r="E39" s="377"/>
      <c r="F39" s="377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0" t="s">
        <v>77</v>
      </c>
      <c r="E40" s="370"/>
      <c r="F40" s="371"/>
      <c r="G40" s="317" t="s">
        <v>48</v>
      </c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0" t="s">
        <v>78</v>
      </c>
      <c r="E41" s="370"/>
      <c r="F41" s="371"/>
      <c r="G41" s="318" t="s">
        <v>48</v>
      </c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8" t="s">
        <v>160</v>
      </c>
      <c r="E43" s="379"/>
      <c r="F43" s="379"/>
      <c r="G43" s="379"/>
      <c r="H43" s="379"/>
      <c r="I43" s="380"/>
      <c r="J43" s="121"/>
      <c r="K43" s="121"/>
      <c r="L43" s="121"/>
      <c r="M43" s="121"/>
      <c r="N43" s="121"/>
      <c r="O43" s="210"/>
    </row>
    <row r="44" spans="2:15" ht="13.5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4" t="s">
        <v>99</v>
      </c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188"/>
      <c r="O48" s="210"/>
    </row>
    <row r="49" spans="2:22" ht="14.25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7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30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30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2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1" t="s">
        <v>20</v>
      </c>
      <c r="F57" s="361"/>
      <c r="G57" s="260">
        <f>G19</f>
        <v>2015</v>
      </c>
      <c r="H57" s="261">
        <f>G57+1</f>
        <v>2016</v>
      </c>
      <c r="I57" s="261">
        <f>H57+1</f>
        <v>2017</v>
      </c>
      <c r="J57" s="261">
        <f>I57+1</f>
        <v>2018</v>
      </c>
      <c r="K57" s="261">
        <f>J57+1</f>
        <v>2019</v>
      </c>
      <c r="L57" s="261">
        <f>K57+1</f>
        <v>2020</v>
      </c>
      <c r="M57" s="262" t="s">
        <v>41</v>
      </c>
      <c r="N57" s="262" t="str">
        <f>CONCATENATE("Sum of Revenues Prior to ",G$19)</f>
        <v>Sum of Revenues Prior to 2015</v>
      </c>
      <c r="O57" s="210"/>
    </row>
    <row r="58" spans="2:15" ht="15" thickBot="1">
      <c r="B58" s="209"/>
      <c r="C58" s="157" t="s">
        <v>150</v>
      </c>
      <c r="D58" s="158" t="s">
        <v>153</v>
      </c>
      <c r="E58" s="372" t="s">
        <v>157</v>
      </c>
      <c r="F58" s="373"/>
      <c r="G58" s="151"/>
      <c r="H58" s="151">
        <f>+H82+H85</f>
        <v>4464.91</v>
      </c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 t="s">
        <v>154</v>
      </c>
      <c r="D59" s="158" t="s">
        <v>50</v>
      </c>
      <c r="E59" s="149" t="s">
        <v>158</v>
      </c>
      <c r="F59" s="150"/>
      <c r="G59" s="151"/>
      <c r="H59" s="151">
        <f>+G18-H58</f>
        <v>10535.09</v>
      </c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.5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.5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7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75" t="s">
        <v>84</v>
      </c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1"/>
      <c r="D69" s="351"/>
      <c r="E69" s="351"/>
      <c r="F69" s="351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0"/>
    </row>
    <row r="72" spans="2:15" ht="13.5" customHeight="1">
      <c r="B72" s="209"/>
      <c r="C72" s="267" t="s">
        <v>25</v>
      </c>
      <c r="D72" s="268"/>
      <c r="E72" s="355" t="s">
        <v>86</v>
      </c>
      <c r="F72" s="355"/>
      <c r="G72" s="355"/>
      <c r="H72" s="355"/>
      <c r="I72" s="355"/>
      <c r="J72" s="355"/>
      <c r="K72" s="355"/>
      <c r="L72" s="355"/>
      <c r="M72" s="355"/>
      <c r="N72" s="181"/>
      <c r="O72" s="210"/>
    </row>
    <row r="73" spans="2:15" ht="14.25">
      <c r="B73" s="209"/>
      <c r="C73" s="267" t="s">
        <v>53</v>
      </c>
      <c r="D73" s="268"/>
      <c r="E73" s="355" t="s">
        <v>87</v>
      </c>
      <c r="F73" s="335"/>
      <c r="G73" s="335"/>
      <c r="H73" s="335"/>
      <c r="I73" s="335"/>
      <c r="J73" s="335"/>
      <c r="K73" s="335"/>
      <c r="L73" s="335"/>
      <c r="M73" s="335"/>
      <c r="N73" s="179"/>
      <c r="O73" s="210"/>
    </row>
    <row r="74" spans="2:15" ht="14.25">
      <c r="B74" s="209"/>
      <c r="C74" s="368" t="s">
        <v>55</v>
      </c>
      <c r="D74" s="368"/>
      <c r="E74" s="355" t="s">
        <v>88</v>
      </c>
      <c r="F74" s="335"/>
      <c r="G74" s="335"/>
      <c r="H74" s="335"/>
      <c r="I74" s="335"/>
      <c r="J74" s="335"/>
      <c r="K74" s="335"/>
      <c r="L74" s="335"/>
      <c r="M74" s="335"/>
      <c r="N74" s="179"/>
      <c r="O74" s="210"/>
    </row>
    <row r="75" spans="2:15" ht="14.25" customHeight="1">
      <c r="B75" s="209"/>
      <c r="C75" s="367" t="s">
        <v>56</v>
      </c>
      <c r="D75" s="367"/>
      <c r="E75" s="355" t="s">
        <v>89</v>
      </c>
      <c r="F75" s="355"/>
      <c r="G75" s="355"/>
      <c r="H75" s="355"/>
      <c r="I75" s="355"/>
      <c r="J75" s="355"/>
      <c r="K75" s="355"/>
      <c r="L75" s="355"/>
      <c r="M75" s="355"/>
      <c r="N75" s="181"/>
      <c r="O75" s="210"/>
    </row>
    <row r="76" spans="2:15" ht="14.25">
      <c r="B76" s="209"/>
      <c r="C76" s="368" t="s">
        <v>57</v>
      </c>
      <c r="D76" s="368"/>
      <c r="E76" s="355"/>
      <c r="F76" s="335"/>
      <c r="G76" s="335"/>
      <c r="H76" s="335"/>
      <c r="I76" s="335"/>
      <c r="J76" s="335"/>
      <c r="K76" s="335"/>
      <c r="L76" s="335"/>
      <c r="M76" s="335"/>
      <c r="N76" s="179"/>
      <c r="O76" s="210"/>
    </row>
    <row r="77" spans="2:15" ht="15" customHeight="1">
      <c r="B77" s="209"/>
      <c r="C77" s="369" t="s">
        <v>26</v>
      </c>
      <c r="D77" s="369"/>
      <c r="E77" s="355" t="s">
        <v>90</v>
      </c>
      <c r="F77" s="335"/>
      <c r="G77" s="335"/>
      <c r="H77" s="335"/>
      <c r="I77" s="335"/>
      <c r="J77" s="335"/>
      <c r="K77" s="335"/>
      <c r="L77" s="335"/>
      <c r="M77" s="335"/>
      <c r="N77" s="179"/>
      <c r="O77" s="210"/>
    </row>
    <row r="78" spans="2:15" ht="14.2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5.7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5" thickBot="1">
      <c r="B80" s="209"/>
      <c r="C80" s="242" t="s">
        <v>18</v>
      </c>
      <c r="D80" s="121"/>
      <c r="E80" s="156" t="s">
        <v>150</v>
      </c>
      <c r="F80" s="121"/>
      <c r="G80" s="242" t="s">
        <v>11</v>
      </c>
      <c r="H80" s="119"/>
      <c r="I80" s="159" t="s">
        <v>153</v>
      </c>
      <c r="J80" s="121"/>
      <c r="K80" s="121"/>
      <c r="L80" s="121"/>
      <c r="M80" s="121"/>
      <c r="N80" s="121"/>
      <c r="O80" s="210"/>
    </row>
    <row r="81" spans="2:15" ht="43.5" thickBot="1">
      <c r="B81" s="209"/>
      <c r="C81" s="341" t="s">
        <v>40</v>
      </c>
      <c r="D81" s="341"/>
      <c r="E81" s="342" t="s">
        <v>22</v>
      </c>
      <c r="F81" s="342"/>
      <c r="G81" s="260">
        <f>$G$57</f>
        <v>2015</v>
      </c>
      <c r="H81" s="261">
        <f>G81+1</f>
        <v>2016</v>
      </c>
      <c r="I81" s="261">
        <f>H81+1</f>
        <v>2017</v>
      </c>
      <c r="J81" s="261">
        <f>I81+1</f>
        <v>2018</v>
      </c>
      <c r="K81" s="261">
        <f>J81+1</f>
        <v>2019</v>
      </c>
      <c r="L81" s="261">
        <f>K81+1</f>
        <v>2020</v>
      </c>
      <c r="M81" s="262" t="s">
        <v>41</v>
      </c>
      <c r="N81" s="262" t="str">
        <f>CONCATENATE("Sum of Expenditures Prior to ",G$19)</f>
        <v>Sum of Expenditures Prior to 2015</v>
      </c>
      <c r="O81" s="210"/>
    </row>
    <row r="82" spans="2:15" ht="15" thickBot="1">
      <c r="B82" s="209"/>
      <c r="C82" s="272" t="s">
        <v>21</v>
      </c>
      <c r="D82" s="273"/>
      <c r="E82" s="153" t="s">
        <v>156</v>
      </c>
      <c r="F82" s="154"/>
      <c r="G82" s="155"/>
      <c r="H82" s="151">
        <v>3450</v>
      </c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2" t="s">
        <v>55</v>
      </c>
      <c r="D85" s="353"/>
      <c r="E85" s="153" t="s">
        <v>163</v>
      </c>
      <c r="F85" s="154"/>
      <c r="G85" s="155"/>
      <c r="H85" s="151">
        <v>1014.91</v>
      </c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6" t="s">
        <v>56</v>
      </c>
      <c r="D86" s="357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2" t="s">
        <v>57</v>
      </c>
      <c r="D87" s="353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58" t="s">
        <v>26</v>
      </c>
      <c r="D88" s="359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.25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5.7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5" thickBot="1">
      <c r="B91" s="209"/>
      <c r="C91" s="242" t="s">
        <v>18</v>
      </c>
      <c r="D91" s="258"/>
      <c r="E91" s="156" t="s">
        <v>154</v>
      </c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.5" thickBot="1">
      <c r="B92" s="209"/>
      <c r="C92" s="341" t="s">
        <v>40</v>
      </c>
      <c r="D92" s="341"/>
      <c r="E92" s="342" t="s">
        <v>22</v>
      </c>
      <c r="F92" s="342"/>
      <c r="G92" s="260">
        <f>$G$57</f>
        <v>2015</v>
      </c>
      <c r="H92" s="261">
        <f>G92+1</f>
        <v>2016</v>
      </c>
      <c r="I92" s="261">
        <f>H92+1</f>
        <v>2017</v>
      </c>
      <c r="J92" s="261">
        <f>I92+1</f>
        <v>2018</v>
      </c>
      <c r="K92" s="261">
        <f>J92+1</f>
        <v>2019</v>
      </c>
      <c r="L92" s="261">
        <f>K92+1</f>
        <v>2020</v>
      </c>
      <c r="M92" s="262" t="s">
        <v>41</v>
      </c>
      <c r="N92" s="262" t="str">
        <f>CONCATENATE("Sum of Expenditures Prior to ",G$19)</f>
        <v>Sum of Expenditures Prior to 2015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2" t="s">
        <v>55</v>
      </c>
      <c r="D96" s="353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6" t="s">
        <v>56</v>
      </c>
      <c r="D97" s="357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2" t="s">
        <v>57</v>
      </c>
      <c r="D98" s="353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58" t="s">
        <v>26</v>
      </c>
      <c r="D99" s="359"/>
      <c r="E99" s="153" t="s">
        <v>161</v>
      </c>
      <c r="F99" s="154"/>
      <c r="G99" s="155"/>
      <c r="H99" s="151">
        <v>10535</v>
      </c>
      <c r="I99" s="152"/>
      <c r="J99" s="151"/>
      <c r="K99" s="151"/>
      <c r="L99" s="151"/>
      <c r="M99" s="151"/>
      <c r="N99" s="192"/>
      <c r="O99" s="210"/>
    </row>
    <row r="100" spans="2:15" ht="14.25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5.7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.5" hidden="1" thickBot="1">
      <c r="B103" s="209"/>
      <c r="C103" s="341" t="s">
        <v>40</v>
      </c>
      <c r="D103" s="341"/>
      <c r="E103" s="342" t="s">
        <v>22</v>
      </c>
      <c r="F103" s="342"/>
      <c r="G103" s="260">
        <f>$G$57</f>
        <v>2015</v>
      </c>
      <c r="H103" s="261">
        <f>G103+1</f>
        <v>2016</v>
      </c>
      <c r="I103" s="261">
        <f>H103+1</f>
        <v>2017</v>
      </c>
      <c r="J103" s="261">
        <f>I103+1</f>
        <v>2018</v>
      </c>
      <c r="K103" s="261"/>
      <c r="L103" s="261"/>
      <c r="M103" s="262" t="s">
        <v>41</v>
      </c>
      <c r="N103" s="262" t="str">
        <f>CONCATENATE("Sum of Expenditures Prior to ",G$19)</f>
        <v>Sum of Expenditures Prior to 2015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2" t="s">
        <v>55</v>
      </c>
      <c r="D107" s="35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6" t="s">
        <v>56</v>
      </c>
      <c r="D108" s="357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2" t="s">
        <v>57</v>
      </c>
      <c r="D109" s="35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58" t="s">
        <v>26</v>
      </c>
      <c r="D110" s="359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.25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3.5" hidden="1" thickBot="1">
      <c r="B114" s="209"/>
      <c r="C114" s="341" t="s">
        <v>40</v>
      </c>
      <c r="D114" s="341"/>
      <c r="E114" s="342" t="s">
        <v>22</v>
      </c>
      <c r="F114" s="342"/>
      <c r="G114" s="279">
        <f>$G$57</f>
        <v>2015</v>
      </c>
      <c r="H114" s="280">
        <f>G114+1</f>
        <v>2016</v>
      </c>
      <c r="I114" s="280">
        <f>H114+1</f>
        <v>2017</v>
      </c>
      <c r="J114" s="280">
        <f>I114+1</f>
        <v>2018</v>
      </c>
      <c r="K114" s="280"/>
      <c r="L114" s="280"/>
      <c r="M114" s="281" t="s">
        <v>41</v>
      </c>
      <c r="N114" s="262" t="str">
        <f>CONCATENATE("Sum of Expenditures Prior to ",G$19)</f>
        <v>Sum of Expenditures Prior to 2015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3" t="s">
        <v>55</v>
      </c>
      <c r="D118" s="344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5" t="s">
        <v>56</v>
      </c>
      <c r="D119" s="346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3" t="s">
        <v>57</v>
      </c>
      <c r="D120" s="344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7" t="s">
        <v>26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3.5" hidden="1" thickBot="1">
      <c r="B125" s="209"/>
      <c r="C125" s="341" t="s">
        <v>40</v>
      </c>
      <c r="D125" s="341"/>
      <c r="E125" s="342" t="s">
        <v>22</v>
      </c>
      <c r="F125" s="342"/>
      <c r="G125" s="279">
        <f>$G$57</f>
        <v>2015</v>
      </c>
      <c r="H125" s="280">
        <f>G125+1</f>
        <v>2016</v>
      </c>
      <c r="I125" s="280">
        <f>H125+1</f>
        <v>2017</v>
      </c>
      <c r="J125" s="280">
        <f>I125+1</f>
        <v>2018</v>
      </c>
      <c r="K125" s="280"/>
      <c r="L125" s="280"/>
      <c r="M125" s="281" t="s">
        <v>41</v>
      </c>
      <c r="N125" s="262" t="str">
        <f>CONCATENATE("Sum of Expenditures Prior to ",G$19)</f>
        <v>Sum of Expenditures Prior to 2015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3" t="s">
        <v>55</v>
      </c>
      <c r="D129" s="344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5" t="s">
        <v>56</v>
      </c>
      <c r="D130" s="346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3" t="s">
        <v>57</v>
      </c>
      <c r="D131" s="344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7" t="s">
        <v>26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3.5" hidden="1" thickBot="1">
      <c r="B136" s="209"/>
      <c r="C136" s="341" t="s">
        <v>40</v>
      </c>
      <c r="D136" s="341"/>
      <c r="E136" s="342" t="s">
        <v>22</v>
      </c>
      <c r="F136" s="342"/>
      <c r="G136" s="279">
        <f>$G$57</f>
        <v>2015</v>
      </c>
      <c r="H136" s="280">
        <f>G136+1</f>
        <v>2016</v>
      </c>
      <c r="I136" s="280">
        <f>H136+1</f>
        <v>2017</v>
      </c>
      <c r="J136" s="280">
        <f>I136+1</f>
        <v>2018</v>
      </c>
      <c r="K136" s="280"/>
      <c r="L136" s="280"/>
      <c r="M136" s="281" t="s">
        <v>41</v>
      </c>
      <c r="N136" s="262" t="str">
        <f>CONCATENATE("Sum of Expenditures Prior to ",G$19)</f>
        <v>Sum of Expenditures Prior to 2015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3" t="s">
        <v>55</v>
      </c>
      <c r="D140" s="344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5" t="s">
        <v>56</v>
      </c>
      <c r="D141" s="346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3" t="s">
        <v>57</v>
      </c>
      <c r="D142" s="344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7" t="s">
        <v>26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.25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5" t="s">
        <v>100</v>
      </c>
      <c r="D148" s="335"/>
      <c r="E148" s="335"/>
      <c r="F148" s="335"/>
      <c r="G148" s="335"/>
      <c r="H148" s="335"/>
      <c r="I148" s="335"/>
      <c r="J148" s="335"/>
      <c r="K148" s="335"/>
      <c r="L148" s="335"/>
      <c r="M148" s="335"/>
      <c r="N148" s="179"/>
      <c r="O148" s="223"/>
      <c r="P148" s="224"/>
      <c r="Q148" s="224"/>
    </row>
    <row r="149" spans="2:17" ht="12.75" customHeight="1">
      <c r="B149" s="209"/>
      <c r="C149" s="335" t="s">
        <v>130</v>
      </c>
      <c r="D149" s="335"/>
      <c r="E149" s="335"/>
      <c r="F149" s="335"/>
      <c r="G149" s="335"/>
      <c r="H149" s="335"/>
      <c r="I149" s="335"/>
      <c r="J149" s="335"/>
      <c r="K149" s="335"/>
      <c r="L149" s="335"/>
      <c r="M149" s="335"/>
      <c r="N149" s="179"/>
      <c r="O149" s="223"/>
      <c r="P149" s="224"/>
      <c r="Q149" s="224"/>
    </row>
    <row r="150" spans="2:15" ht="1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5" thickBot="1">
      <c r="B152" s="209"/>
      <c r="C152" s="242" t="s">
        <v>123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25">
      <c r="B155" s="209"/>
      <c r="C155" s="349" t="s">
        <v>18</v>
      </c>
      <c r="D155" s="349" t="s">
        <v>39</v>
      </c>
      <c r="E155" s="339" t="s">
        <v>23</v>
      </c>
      <c r="F155" s="339"/>
      <c r="G155" s="282">
        <f>G81</f>
        <v>2015</v>
      </c>
      <c r="H155" s="283">
        <f>IF(OR(G19=2013,G19=2015,G19=2017,G19=2019),G19+1,"NA")</f>
        <v>2016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25" thickBot="1">
      <c r="B156" s="209"/>
      <c r="C156" s="342"/>
      <c r="D156" s="342"/>
      <c r="E156" s="340"/>
      <c r="F156" s="340"/>
      <c r="G156" s="284" t="s">
        <v>24</v>
      </c>
      <c r="H156" s="284" t="str">
        <f>IF(H155="NA"," ","Allocation Change")</f>
        <v>Allocation Change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.5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29" t="s">
        <v>159</v>
      </c>
      <c r="G171" s="330"/>
      <c r="H171" s="330"/>
      <c r="I171" s="330"/>
      <c r="J171" s="330"/>
      <c r="K171" s="330"/>
      <c r="L171" s="330"/>
      <c r="M171" s="330"/>
      <c r="N171" s="331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5" t="s">
        <v>143</v>
      </c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179"/>
      <c r="O173" s="223"/>
    </row>
    <row r="174" spans="2:15" ht="34.5" customHeight="1" thickBot="1">
      <c r="B174" s="209"/>
      <c r="C174" s="332" t="s">
        <v>162</v>
      </c>
      <c r="D174" s="333"/>
      <c r="E174" s="333"/>
      <c r="F174" s="333"/>
      <c r="G174" s="333"/>
      <c r="H174" s="333"/>
      <c r="I174" s="333"/>
      <c r="J174" s="333"/>
      <c r="K174" s="333"/>
      <c r="L174" s="333"/>
      <c r="M174" s="333"/>
      <c r="N174" s="334"/>
      <c r="O174" s="223"/>
    </row>
    <row r="175" spans="2:15" ht="34.5" customHeight="1" thickBot="1">
      <c r="B175" s="209"/>
      <c r="C175" s="336" t="s">
        <v>122</v>
      </c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8"/>
      <c r="O175" s="223"/>
    </row>
    <row r="176" spans="2:15" ht="34.5" customHeight="1" thickBot="1">
      <c r="B176" s="209"/>
      <c r="C176" s="336" t="s">
        <v>122</v>
      </c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8"/>
      <c r="O176" s="223"/>
    </row>
    <row r="177" spans="2:15" ht="34.5" customHeight="1" thickBot="1">
      <c r="B177" s="209"/>
      <c r="C177" s="336" t="s">
        <v>122</v>
      </c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8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5" t="s">
        <v>144</v>
      </c>
      <c r="D179" s="335"/>
      <c r="E179" s="335"/>
      <c r="F179" s="335"/>
      <c r="G179" s="335"/>
      <c r="H179" s="335"/>
      <c r="I179" s="335"/>
      <c r="J179" s="335"/>
      <c r="K179" s="335"/>
      <c r="L179" s="335"/>
      <c r="M179" s="335"/>
      <c r="N179" s="116"/>
      <c r="O179" s="210"/>
    </row>
    <row r="180" spans="2:15" ht="1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1046360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C48:M48"/>
    <mergeCell ref="C68:M68"/>
    <mergeCell ref="C74:D74"/>
    <mergeCell ref="D39:F39"/>
    <mergeCell ref="D43:I4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43">
      <selection activeCell="B119" sqref="B119:S11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9" t="s">
        <v>49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5" t="s">
        <v>31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1"/>
    </row>
    <row r="4" spans="1:20" ht="3" customHeight="1" thickBot="1" thickTop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"/>
    </row>
    <row r="5" spans="1:19" ht="13.5">
      <c r="A5" s="446" t="s">
        <v>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</row>
    <row r="6" spans="1:20" ht="13.5">
      <c r="A6" s="442" t="s">
        <v>0</v>
      </c>
      <c r="B6" s="443"/>
      <c r="C6" s="441" t="str">
        <f>IF('2a.  Simple Form Data Entry'!G11="","   ",'2a.  Simple Form Data Entry'!G11)</f>
        <v>162xx 1st Avenue S. Tax Title #302304-9308</v>
      </c>
      <c r="D6" s="441"/>
      <c r="E6" s="441"/>
      <c r="F6" s="441"/>
      <c r="G6" s="441"/>
      <c r="H6" s="441"/>
      <c r="I6" s="441"/>
      <c r="J6" s="441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47" t="s">
        <v>141</v>
      </c>
      <c r="B7" s="438"/>
      <c r="C7" s="428" t="str">
        <f>IF('2a.  Simple Form Data Entry'!G12="","   ",'2a.  Simple Form Data Entry'!G12)</f>
        <v>Facilities Management; Treasury</v>
      </c>
      <c r="D7" s="428"/>
      <c r="E7" s="428"/>
      <c r="F7" s="428"/>
      <c r="G7" s="428"/>
      <c r="H7" s="428"/>
      <c r="I7" s="428"/>
      <c r="J7" s="428"/>
      <c r="L7" s="102" t="s">
        <v>27</v>
      </c>
      <c r="M7" s="102"/>
      <c r="P7" s="73"/>
      <c r="Q7" s="73"/>
      <c r="R7" s="313">
        <f>'2a.  Simple Form Data Entry'!G18</f>
        <v>15000</v>
      </c>
      <c r="S7" s="54"/>
      <c r="T7" s="11"/>
    </row>
    <row r="8" spans="1:24" ht="13.5" customHeight="1">
      <c r="A8" s="439" t="s">
        <v>2</v>
      </c>
      <c r="B8" s="440"/>
      <c r="C8" s="291" t="str">
        <f>IF('2a.  Simple Form Data Entry'!G15="","   ",'2a.  Simple Form Data Entry'!G15)</f>
        <v>Carolyn Mock/Steve Rizika</v>
      </c>
      <c r="E8" s="291"/>
      <c r="F8" s="440" t="s">
        <v>8</v>
      </c>
      <c r="G8" s="440"/>
      <c r="H8" s="322" t="str">
        <f>IF('2a.  Simple Form Data Entry'!G15=""," ",'2a.  Simple Form Data Entry'!G16)</f>
        <v>10/26/16</v>
      </c>
      <c r="I8" s="291"/>
      <c r="J8" s="291"/>
      <c r="L8" s="438" t="s">
        <v>10</v>
      </c>
      <c r="M8" s="438"/>
      <c r="N8" s="438"/>
      <c r="O8" s="438"/>
      <c r="P8" s="74"/>
      <c r="Q8" s="74"/>
      <c r="R8" s="291" t="str">
        <f>IF('2a.  Simple Form Data Entry'!G13="","   ",'2a.  Simple Form Data Entry'!G13)</f>
        <v>Sale</v>
      </c>
      <c r="S8" s="321"/>
      <c r="T8" s="291"/>
      <c r="U8" s="291"/>
      <c r="V8" s="291"/>
      <c r="W8" s="291"/>
      <c r="X8" s="291"/>
    </row>
    <row r="9" spans="1:24" ht="13.5" customHeight="1">
      <c r="A9" s="439" t="s">
        <v>3</v>
      </c>
      <c r="B9" s="440"/>
      <c r="C9" s="293"/>
      <c r="D9" s="291"/>
      <c r="E9" s="291"/>
      <c r="F9" s="440" t="s">
        <v>13</v>
      </c>
      <c r="G9" s="440"/>
      <c r="H9" s="291"/>
      <c r="I9" s="291"/>
      <c r="J9" s="291"/>
      <c r="L9" s="438" t="s">
        <v>9</v>
      </c>
      <c r="M9" s="438"/>
      <c r="N9" s="438"/>
      <c r="O9" s="438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140</v>
      </c>
      <c r="B10" s="324"/>
      <c r="C10" s="381" t="str">
        <f>IF('2a.  Simple Form Data Entry'!G10=""," ",'2a.  Simple Form Data Entry'!G10)</f>
        <v>Sale of 162xx 1st Avenue S., Tax Title parcel #302304-9308</v>
      </c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2"/>
      <c r="T10" s="11"/>
    </row>
    <row r="11" spans="1:20" ht="13.5" thickBot="1">
      <c r="A11" s="325"/>
      <c r="B11" s="326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4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5" t="s">
        <v>14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31" t="s">
        <v>32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5" t="s">
        <v>136</v>
      </c>
      <c r="B17" s="435"/>
      <c r="C17" s="435"/>
      <c r="D17" s="435"/>
      <c r="E17" s="432" t="str">
        <f>IF('2a.  Simple Form Data Entry'!G39="N","NA",'2a.  Simple Form Data Entry'!G40)</f>
        <v>NA</v>
      </c>
      <c r="F17" s="433"/>
      <c r="G17" s="434"/>
      <c r="H17" s="393" t="s">
        <v>142</v>
      </c>
      <c r="I17" s="394"/>
      <c r="J17" s="394"/>
      <c r="K17" s="394"/>
      <c r="L17" s="394"/>
      <c r="M17" s="394"/>
      <c r="N17" s="303"/>
      <c r="O17" s="386" t="str">
        <f>IF('2a.  Simple Form Data Entry'!G39="N","NA",'2a.  Simple Form Data Entry'!G41)</f>
        <v>NA</v>
      </c>
      <c r="P17" s="387"/>
      <c r="Q17" s="387"/>
      <c r="R17" s="387"/>
      <c r="S17" s="38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31" t="s">
        <v>33</v>
      </c>
      <c r="B19" s="431"/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6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>DES/FMD/Real Estate Services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A44000</v>
      </c>
      <c r="E25" s="177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44000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>1046360</v>
      </c>
      <c r="H25" s="195" t="str">
        <f>IF('2a.  Simple Form Data Entry'!E58="","   ",'2a.  Simple Form Data Entry'!E58)</f>
        <v>34187 Cost Real Property Sale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4464.91</v>
      </c>
      <c r="L25" s="80">
        <f>J25+K25</f>
        <v>4464.91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FBOD/Treasury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A13800</v>
      </c>
      <c r="E26" s="177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68000</v>
      </c>
      <c r="F26" s="177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6700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24923 Undistributed Taxes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10535.09</v>
      </c>
      <c r="L26" s="80">
        <f aca="true" t="shared" si="2" ref="L26:L31">J26+K26</f>
        <v>10535.09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15000</v>
      </c>
      <c r="L31" s="56">
        <f t="shared" si="2"/>
        <v>15000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116</v>
      </c>
      <c r="T34" s="12"/>
    </row>
    <row r="35" spans="1:20" ht="13.5">
      <c r="A35" s="399" t="str">
        <f>IF('2a.  Simple Form Data Entry'!E80="","   ",'2a.  Simple Form Data Entry'!E80)</f>
        <v>DES/FMD/Real Estate Services</v>
      </c>
      <c r="B35" s="400"/>
      <c r="C35" s="401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A44000</v>
      </c>
      <c r="E35" s="89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44000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1046360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>Surplus/Affordable Housing, Marketing, Sale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3450</v>
      </c>
      <c r="L36" s="80">
        <f>J36+K36</f>
        <v>3450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9" t="s">
        <v>55</v>
      </c>
      <c r="C39" s="390"/>
      <c r="D39" s="45"/>
      <c r="E39" s="45"/>
      <c r="F39" s="45"/>
      <c r="G39" s="45"/>
      <c r="H39" s="199" t="str">
        <f>IF('2a.  Simple Form Data Entry'!E85="","  ",'2a.  Simple Form Data Entry'!E85)</f>
        <v>Advertising, recording fee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1014.91</v>
      </c>
      <c r="L39" s="80">
        <f t="shared" si="7"/>
        <v>1014.91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91" t="s">
        <v>56</v>
      </c>
      <c r="C40" s="392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9" t="s">
        <v>57</v>
      </c>
      <c r="C41" s="390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5" t="s">
        <v>26</v>
      </c>
      <c r="C42" s="406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4464.91</v>
      </c>
      <c r="L43" s="63">
        <f t="shared" si="7"/>
        <v>4464.91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402" t="str">
        <f>IF('2a.  Simple Form Data Entry'!E91="","   ",'2a.  Simple Form Data Entry'!E91)</f>
        <v>FBOD/Treasury</v>
      </c>
      <c r="B45" s="403"/>
      <c r="C45" s="404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>A13800</v>
      </c>
      <c r="E45" s="89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>68000</v>
      </c>
      <c r="F45" s="177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>6700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9" t="s">
        <v>55</v>
      </c>
      <c r="C49" s="390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91" t="s">
        <v>56</v>
      </c>
      <c r="C50" s="392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9" t="s">
        <v>57</v>
      </c>
      <c r="C51" s="390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5" t="s">
        <v>26</v>
      </c>
      <c r="C52" s="406"/>
      <c r="D52" s="45"/>
      <c r="E52" s="45"/>
      <c r="F52" s="45"/>
      <c r="G52" s="45"/>
      <c r="H52" s="199" t="str">
        <f>IF('2a.  Simple Form Data Entry'!E99="","  ",'2a.  Simple Form Data Entry'!E99)</f>
        <v>Cost of foreclosure &amp; back taxes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10535</v>
      </c>
      <c r="L52" s="80">
        <f t="shared" si="10"/>
        <v>10535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10535</v>
      </c>
      <c r="L53" s="63">
        <f t="shared" si="10"/>
        <v>10535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2" t="str">
        <f>IF('2a.  Simple Form Data Entry'!E102="","   ",'2a.  Simple Form Data Entry'!E102)</f>
        <v xml:space="preserve">   </v>
      </c>
      <c r="B55" s="403"/>
      <c r="C55" s="404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9" t="s">
        <v>55</v>
      </c>
      <c r="C59" s="390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91" t="s">
        <v>56</v>
      </c>
      <c r="C60" s="392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9" t="s">
        <v>57</v>
      </c>
      <c r="C61" s="390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5" t="s">
        <v>26</v>
      </c>
      <c r="C62" s="406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2" t="str">
        <f>IF('2a.  Simple Form Data Entry'!E113="","   ",'2a.  Simple Form Data Entry'!E113)</f>
        <v xml:space="preserve">   </v>
      </c>
      <c r="B65" s="403"/>
      <c r="C65" s="404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9" t="s">
        <v>55</v>
      </c>
      <c r="C69" s="390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91" t="s">
        <v>56</v>
      </c>
      <c r="C70" s="392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9" t="s">
        <v>57</v>
      </c>
      <c r="C71" s="390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5" t="s">
        <v>26</v>
      </c>
      <c r="C72" s="406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2" t="str">
        <f>IF('2a.  Simple Form Data Entry'!E124="","   ",'2a.  Simple Form Data Entry'!E124)</f>
        <v xml:space="preserve">   </v>
      </c>
      <c r="B75" s="403"/>
      <c r="C75" s="404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89" t="s">
        <v>55</v>
      </c>
      <c r="C79" s="390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91" t="s">
        <v>56</v>
      </c>
      <c r="C80" s="392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89" t="s">
        <v>57</v>
      </c>
      <c r="C81" s="390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5" t="s">
        <v>26</v>
      </c>
      <c r="C82" s="406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2" t="str">
        <f>IF('2a.  Simple Form Data Entry'!E135="","   ",'2a.  Simple Form Data Entry'!E135)</f>
        <v xml:space="preserve">   </v>
      </c>
      <c r="B85" s="403"/>
      <c r="C85" s="404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89" t="s">
        <v>55</v>
      </c>
      <c r="C89" s="390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91" t="s">
        <v>56</v>
      </c>
      <c r="C90" s="392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89" t="s">
        <v>57</v>
      </c>
      <c r="C91" s="390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5" t="s">
        <v>26</v>
      </c>
      <c r="C92" s="406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14999.91</v>
      </c>
      <c r="L95" s="56">
        <f t="shared" si="10"/>
        <v>14999.91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30" t="s">
        <v>15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48" t="s">
        <v>18</v>
      </c>
      <c r="B101" s="449"/>
      <c r="C101" s="450"/>
      <c r="D101" s="414" t="s">
        <v>19</v>
      </c>
      <c r="E101" s="414" t="s">
        <v>5</v>
      </c>
      <c r="F101" s="407" t="s">
        <v>104</v>
      </c>
      <c r="G101" s="414" t="s">
        <v>11</v>
      </c>
      <c r="H101" s="425" t="s">
        <v>23</v>
      </c>
      <c r="I101" s="308"/>
      <c r="J101" s="189">
        <f>'2a.  Simple Form Data Entry'!G19</f>
        <v>2015</v>
      </c>
      <c r="K101" s="285">
        <f>'2a.  Simple Form Data Entry'!H155</f>
        <v>2016</v>
      </c>
      <c r="L101" s="409" t="str">
        <f>CONCATENATE(L24," Appropriation Change")</f>
        <v>2015 / 2016 Appropriation Change</v>
      </c>
      <c r="P101" s="42"/>
      <c r="Q101" s="307"/>
      <c r="R101" s="418" t="s">
        <v>131</v>
      </c>
      <c r="S101" s="419"/>
      <c r="T101" s="42"/>
    </row>
    <row r="102" spans="1:20" ht="27.75" customHeight="1" thickBot="1">
      <c r="A102" s="451"/>
      <c r="B102" s="452"/>
      <c r="C102" s="453"/>
      <c r="D102" s="415"/>
      <c r="E102" s="415"/>
      <c r="F102" s="408"/>
      <c r="G102" s="415"/>
      <c r="H102" s="426"/>
      <c r="I102" s="309"/>
      <c r="J102" s="190" t="s">
        <v>24</v>
      </c>
      <c r="K102" s="286" t="str">
        <f>'2a.  Simple Form Data Entry'!H156</f>
        <v>Allocation Change</v>
      </c>
      <c r="L102" s="410"/>
      <c r="P102" s="42"/>
      <c r="Q102" s="307"/>
      <c r="R102" s="420"/>
      <c r="S102" s="421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6">
        <f>'2a.  Simple Form Data Entry'!J157</f>
        <v>0</v>
      </c>
      <c r="S103" s="41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5">
        <f>'2a.  Simple Form Data Entry'!J158</f>
        <v>0</v>
      </c>
      <c r="S104" s="396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5">
        <f>'2a.  Simple Form Data Entry'!J159</f>
        <v>0</v>
      </c>
      <c r="S105" s="396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5">
        <f>'2a.  Simple Form Data Entry'!J160</f>
        <v>0</v>
      </c>
      <c r="S106" s="396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5">
        <f>'2a.  Simple Form Data Entry'!J161</f>
        <v>0</v>
      </c>
      <c r="S107" s="396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5">
        <f>'2a.  Simple Form Data Entry'!J162</f>
        <v>0</v>
      </c>
      <c r="S108" s="396"/>
      <c r="T108" s="42"/>
    </row>
    <row r="109" spans="1:20" ht="14.25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7">
        <f>SUM(R103:S107)</f>
        <v>0</v>
      </c>
      <c r="S109" s="398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27" t="str">
        <f>IF('2a.  Simple Form Data Entry'!G39="Y","See note 5 below.",'2a.  Simple Form Data Entry'!D43)</f>
        <v xml:space="preserve">An NPV analysis was not performed because this transaction is a sale of tax title property.        </v>
      </c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5"/>
    </row>
    <row r="113" spans="1:20" ht="13.5">
      <c r="A113" s="68" t="s">
        <v>112</v>
      </c>
      <c r="B113" s="422" t="s">
        <v>139</v>
      </c>
      <c r="C113" s="422"/>
      <c r="D113" s="422"/>
      <c r="E113" s="422"/>
      <c r="F113" s="422"/>
      <c r="G113" s="422"/>
      <c r="H113" s="422"/>
      <c r="I113" s="422"/>
      <c r="J113" s="422"/>
      <c r="K113" s="422"/>
      <c r="L113" s="422"/>
      <c r="M113" s="422"/>
      <c r="N113" s="422"/>
      <c r="O113" s="422"/>
      <c r="P113" s="422"/>
      <c r="Q113" s="422"/>
      <c r="R113" s="422"/>
      <c r="S113" s="422"/>
      <c r="T113" s="5"/>
    </row>
    <row r="114" spans="1:20" ht="15" customHeight="1">
      <c r="A114" s="69" t="s">
        <v>52</v>
      </c>
      <c r="B114" s="423" t="s">
        <v>115</v>
      </c>
      <c r="C114" s="423"/>
      <c r="D114" s="423"/>
      <c r="E114" s="423"/>
      <c r="F114" s="423"/>
      <c r="G114" s="423"/>
      <c r="H114" s="423"/>
      <c r="I114" s="423"/>
      <c r="J114" s="423"/>
      <c r="K114" s="423"/>
      <c r="L114" s="423"/>
      <c r="M114" s="423"/>
      <c r="N114" s="423"/>
      <c r="O114" s="423"/>
      <c r="P114" s="423"/>
      <c r="Q114" s="423"/>
      <c r="R114" s="423"/>
      <c r="S114" s="423"/>
      <c r="T114" s="5"/>
    </row>
    <row r="115" spans="1:20" ht="13.5">
      <c r="A115" s="69" t="s">
        <v>113</v>
      </c>
      <c r="B115" s="424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4"/>
      <c r="D115" s="424"/>
      <c r="E115" s="424"/>
      <c r="F115" s="424"/>
      <c r="G115" s="424"/>
      <c r="H115" s="424"/>
      <c r="I115" s="424"/>
      <c r="J115" s="424"/>
      <c r="K115" s="424"/>
      <c r="L115" s="424"/>
      <c r="M115" s="424"/>
      <c r="N115" s="424"/>
      <c r="O115" s="424"/>
      <c r="P115" s="424"/>
      <c r="Q115" s="424"/>
      <c r="R115" s="424"/>
      <c r="S115" s="424"/>
      <c r="T115" s="5"/>
    </row>
    <row r="116" spans="1:20" ht="13.5" customHeight="1">
      <c r="A116" s="67" t="s">
        <v>114</v>
      </c>
      <c r="B116" s="41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3"/>
      <c r="D116" s="413"/>
      <c r="E116" s="413"/>
      <c r="F116" s="413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5"/>
    </row>
    <row r="117" spans="1:20" ht="16.5" customHeight="1">
      <c r="A117" s="67" t="s">
        <v>117</v>
      </c>
      <c r="B117" s="412" t="s">
        <v>111</v>
      </c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5"/>
    </row>
    <row r="118" spans="1:19" ht="14.25" customHeight="1">
      <c r="A118" s="67"/>
      <c r="B118" s="411" t="str">
        <f>'2a.  Simple Form Data Entry'!C174</f>
        <v>- This parcel will be returned to private ownership and at the current assessed value will generate annual tax revenue of $195.72 and will save KC the cost of the annual conservation fee of $7.70.</v>
      </c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</row>
    <row r="119" spans="1:19" ht="13.5">
      <c r="A119" s="67"/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</row>
    <row r="120" spans="1:19" ht="12.75" customHeight="1">
      <c r="A120" s="67"/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</row>
    <row r="121" spans="1:19" ht="15" customHeight="1">
      <c r="A121" s="67"/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</row>
    <row r="122" spans="1:20" ht="13.5">
      <c r="A122" s="67"/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  <c r="T122" s="5"/>
    </row>
    <row r="123" spans="1:19" ht="13.5">
      <c r="A123" s="67"/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</row>
    <row r="124" spans="1:19" ht="13.5">
      <c r="A124" t="str">
        <f>IF('2a.  Simple Form Data Entry'!C180=""," ","6.")</f>
        <v xml:space="preserve"> </v>
      </c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</row>
    <row r="125" spans="1:19" ht="13.5">
      <c r="A125" s="69"/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</row>
    <row r="126" spans="1:19" ht="13.5">
      <c r="A126" s="69"/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5319ddd718267efd1964e45ccac473d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84f132197b071fd2d40912084ee6a839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YQKKTEHHRR7V-1353-1525</_dlc_DocId>
    <_dlc_DocIdUrl xmlns="cfc4bdfe-72e7-4bcf-8777-527aa6965755">
      <Url>https://kcmicrosoftonlinecom-38.sharepoint.microsoftonline.com/FMD/Legislation2015/_layouts/15/DocIdRedir.aspx?ID=YQKKTEHHRR7V-1353-1525</Url>
      <Description>YQKKTEHHRR7V-1353-1525</Description>
    </_dlc_DocIdUrl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D7BB941-257E-42DA-AB61-D7A434D346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E0FBDC6-4880-4093-B215-23E3C98477C7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cfc4bdfe-72e7-4bcf-8777-527aa6965755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516f40b-13c9-483a-b8d0-25e20c0c5f6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2016-12-01T21:09:33Z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6a72a32f-5cb7-42f6-8ebd-a88c301b48bd</vt:lpwstr>
  </property>
  <property fmtid="{D5CDD505-2E9C-101B-9397-08002B2CF9AE}" pid="4" name="ContentTypeId">
    <vt:lpwstr>0x01010055F3145C9B4BC643A0A9D21F052A005B</vt:lpwstr>
  </property>
</Properties>
</file>