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Roads" sheetId="1" r:id="rId1"/>
  </sheets>
  <definedNames>
    <definedName name="_xlnm.Print_Area" localSheetId="0">'Roads'!$A$1:$H$46</definedName>
  </definedNames>
  <calcPr fullCalcOnLoad="1"/>
</workbook>
</file>

<file path=xl/sharedStrings.xml><?xml version="1.0" encoding="utf-8"?>
<sst xmlns="http://schemas.openxmlformats.org/spreadsheetml/2006/main" count="40" uniqueCount="40">
  <si>
    <t>Fund Name: Road Fund</t>
  </si>
  <si>
    <t>Fund Number: 103</t>
  </si>
  <si>
    <t xml:space="preserve">Prepared by: Greg Scharrer, Budget and Systems Manager </t>
  </si>
  <si>
    <t>Date Prepared: February 13th, 2003</t>
  </si>
  <si>
    <t>Category</t>
  </si>
  <si>
    <t xml:space="preserve">2001 Actual </t>
  </si>
  <si>
    <t>2002 Adopted</t>
  </si>
  <si>
    <t xml:space="preserve">2002 Revised  </t>
  </si>
  <si>
    <t>2002 Estimated</t>
  </si>
  <si>
    <t>2003 Adopted</t>
  </si>
  <si>
    <t>2003 Revised 1st Qtr</t>
  </si>
  <si>
    <t>Explanation of Change</t>
  </si>
  <si>
    <t xml:space="preserve">Beginning Fund Balance </t>
  </si>
  <si>
    <t>Revenues</t>
  </si>
  <si>
    <t>Property Taxes</t>
  </si>
  <si>
    <t>Gas Taxes</t>
  </si>
  <si>
    <t>Reimbursable Fees for Service</t>
  </si>
  <si>
    <t>Sale of Assets</t>
  </si>
  <si>
    <t>Grants</t>
  </si>
  <si>
    <t>Other Revenues</t>
  </si>
  <si>
    <t>Total Revenues</t>
  </si>
  <si>
    <t>Expenditures</t>
  </si>
  <si>
    <t>Roads Operating (Dept 730)</t>
  </si>
  <si>
    <t>Stormwater Decant (Dept 726)</t>
  </si>
  <si>
    <t>Encumbrance Carryforward</t>
  </si>
  <si>
    <t>Total Expenditures</t>
  </si>
  <si>
    <t>Estimated Underexpenditures</t>
  </si>
  <si>
    <t>Other Fund Transactions</t>
  </si>
  <si>
    <t>Road Fund Contribution to Road CIP</t>
  </si>
  <si>
    <t>CAFR Adjustment</t>
  </si>
  <si>
    <t>Total Other Fund Transactions</t>
  </si>
  <si>
    <t>Ending Fund Balance</t>
  </si>
  <si>
    <t>Designations and Reserves</t>
  </si>
  <si>
    <t>Encumbrances</t>
  </si>
  <si>
    <t>Total Designations and Reserves</t>
  </si>
  <si>
    <t>Ending Undesignated Fund Balance</t>
  </si>
  <si>
    <r>
      <t xml:space="preserve">Target Fund Balance </t>
    </r>
    <r>
      <rPr>
        <i/>
        <sz val="9"/>
        <rFont val="Times New Roman"/>
        <family val="1"/>
      </rPr>
      <t>1.5% of Revenues</t>
    </r>
  </si>
  <si>
    <t>Emergency Storm Reserve</t>
  </si>
  <si>
    <t>Increase of $243,004 to cover proviso for more Sheriff deputies</t>
  </si>
  <si>
    <t>Transfer reduced by $(725,000) as Council's intent was to transfer more RID money, which is located in a different fund.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</si>
</sst>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_(* #,##0_);_(* \(#,##0\);_(* &quot;-&quot;??_);_(@_)"/>
    <numFmt numFmtId="166" formatCode="_(* #,##0.0_);_(* \(#,##0.0\);_(* &quot;-&quot;??_);_(@_)"/>
    <numFmt numFmtId="167" formatCode="00000"/>
    <numFmt numFmtId="168" formatCode="#,##0;[Red]\(#,##0\);0"/>
    <numFmt numFmtId="169" formatCode="_(* #,##0.000_);_(* \(#,##0.000\);_(* &quot;-&quot;???_);_(@_)"/>
  </numFmts>
  <fonts count="13">
    <font>
      <sz val="10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2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19" applyFont="1" applyBorder="1" applyAlignment="1">
      <alignment horizontal="center" wrapText="1"/>
      <protection/>
    </xf>
    <xf numFmtId="37" fontId="1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left"/>
    </xf>
    <xf numFmtId="37" fontId="2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" fillId="0" borderId="0" xfId="19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7" fillId="0" borderId="0" xfId="19" applyFont="1" applyBorder="1" applyAlignment="1">
      <alignment horizontal="centerContinuous" wrapText="1"/>
      <protection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0" xfId="19" applyFont="1" applyFill="1" applyAlignment="1">
      <alignment horizontal="center" wrapText="1"/>
      <protection/>
    </xf>
    <xf numFmtId="0" fontId="1" fillId="2" borderId="0" xfId="0" applyFont="1" applyFill="1" applyAlignment="1">
      <alignment/>
    </xf>
    <xf numFmtId="37" fontId="4" fillId="0" borderId="2" xfId="19" applyFont="1" applyFill="1" applyBorder="1" applyAlignment="1">
      <alignment horizontal="left"/>
      <protection/>
    </xf>
    <xf numFmtId="165" fontId="4" fillId="0" borderId="2" xfId="15" applyNumberFormat="1" applyFont="1" applyFill="1" applyBorder="1" applyAlignment="1">
      <alignment/>
    </xf>
    <xf numFmtId="165" fontId="4" fillId="0" borderId="4" xfId="15" applyNumberFormat="1" applyFont="1" applyFill="1" applyBorder="1" applyAlignment="1">
      <alignment/>
    </xf>
    <xf numFmtId="165" fontId="4" fillId="0" borderId="5" xfId="15" applyNumberFormat="1" applyFont="1" applyFill="1" applyBorder="1" applyAlignment="1">
      <alignment/>
    </xf>
    <xf numFmtId="165" fontId="4" fillId="0" borderId="6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37" fontId="4" fillId="0" borderId="8" xfId="19" applyFont="1" applyFill="1" applyBorder="1" applyAlignment="1">
      <alignment horizontal="left"/>
      <protection/>
    </xf>
    <xf numFmtId="165" fontId="1" fillId="0" borderId="8" xfId="15" applyNumberFormat="1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165" fontId="8" fillId="0" borderId="1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/>
    </xf>
    <xf numFmtId="37" fontId="1" fillId="0" borderId="8" xfId="19" applyFont="1" applyFill="1" applyBorder="1" applyAlignment="1">
      <alignment horizontal="left"/>
      <protection/>
    </xf>
    <xf numFmtId="165" fontId="1" fillId="0" borderId="12" xfId="15" applyNumberFormat="1" applyFont="1" applyBorder="1" applyAlignment="1">
      <alignment/>
    </xf>
    <xf numFmtId="165" fontId="8" fillId="0" borderId="8" xfId="15" applyNumberFormat="1" applyFont="1" applyBorder="1" applyAlignment="1">
      <alignment/>
    </xf>
    <xf numFmtId="165" fontId="8" fillId="0" borderId="8" xfId="15" applyNumberFormat="1" applyFont="1" applyBorder="1" applyAlignment="1">
      <alignment wrapText="1"/>
    </xf>
    <xf numFmtId="165" fontId="5" fillId="0" borderId="2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9" fillId="0" borderId="10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9" fillId="0" borderId="8" xfId="15" applyNumberFormat="1" applyFont="1" applyBorder="1" applyAlignment="1">
      <alignment/>
    </xf>
    <xf numFmtId="165" fontId="1" fillId="0" borderId="9" xfId="15" applyNumberFormat="1" applyFont="1" applyFill="1" applyBorder="1" applyAlignment="1">
      <alignment horizontal="center"/>
    </xf>
    <xf numFmtId="37" fontId="4" fillId="0" borderId="7" xfId="19" applyFont="1" applyFill="1" applyBorder="1" applyAlignment="1">
      <alignment horizontal="left"/>
      <protection/>
    </xf>
    <xf numFmtId="165" fontId="4" fillId="0" borderId="7" xfId="15" applyNumberFormat="1" applyFont="1" applyFill="1" applyBorder="1" applyAlignment="1">
      <alignment/>
    </xf>
    <xf numFmtId="165" fontId="8" fillId="0" borderId="7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165" fontId="8" fillId="3" borderId="2" xfId="15" applyNumberFormat="1" applyFont="1" applyFill="1" applyBorder="1" applyAlignment="1" quotePrefix="1">
      <alignment/>
    </xf>
    <xf numFmtId="165" fontId="1" fillId="0" borderId="4" xfId="15" applyNumberFormat="1" applyFont="1" applyFill="1" applyBorder="1" applyAlignment="1">
      <alignment/>
    </xf>
    <xf numFmtId="165" fontId="1" fillId="3" borderId="4" xfId="15" applyNumberFormat="1" applyFont="1" applyFill="1" applyBorder="1" applyAlignment="1">
      <alignment/>
    </xf>
    <xf numFmtId="165" fontId="1" fillId="0" borderId="3" xfId="15" applyNumberFormat="1" applyFont="1" applyBorder="1" applyAlignment="1">
      <alignment/>
    </xf>
    <xf numFmtId="165" fontId="8" fillId="0" borderId="2" xfId="15" applyNumberFormat="1" applyFont="1" applyBorder="1" applyAlignment="1">
      <alignment/>
    </xf>
    <xf numFmtId="37" fontId="4" fillId="0" borderId="8" xfId="19" applyFont="1" applyFill="1" applyBorder="1" applyAlignment="1">
      <alignment horizontal="left"/>
      <protection/>
    </xf>
    <xf numFmtId="165" fontId="8" fillId="0" borderId="8" xfId="15" applyNumberFormat="1" applyFont="1" applyFill="1" applyBorder="1" applyAlignment="1" quotePrefix="1">
      <alignment/>
    </xf>
    <xf numFmtId="165" fontId="9" fillId="0" borderId="9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165" fontId="1" fillId="0" borderId="8" xfId="15" applyNumberFormat="1" applyFont="1" applyFill="1" applyBorder="1" applyAlignment="1">
      <alignment/>
    </xf>
    <xf numFmtId="165" fontId="9" fillId="0" borderId="8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37" fontId="1" fillId="0" borderId="8" xfId="19" applyFont="1" applyFill="1" applyBorder="1" applyAlignment="1">
      <alignment horizontal="left" wrapText="1"/>
      <protection/>
    </xf>
    <xf numFmtId="165" fontId="4" fillId="0" borderId="8" xfId="15" applyNumberFormat="1" applyFont="1" applyFill="1" applyBorder="1" applyAlignment="1" quotePrefix="1">
      <alignment/>
    </xf>
    <xf numFmtId="165" fontId="1" fillId="0" borderId="2" xfId="15" applyNumberFormat="1" applyFont="1" applyFill="1" applyBorder="1" applyAlignment="1" quotePrefix="1">
      <alignment/>
    </xf>
    <xf numFmtId="165" fontId="1" fillId="0" borderId="4" xfId="15" applyNumberFormat="1" applyFont="1" applyFill="1" applyBorder="1" applyAlignment="1" quotePrefix="1">
      <alignment/>
    </xf>
    <xf numFmtId="165" fontId="9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5" fontId="1" fillId="0" borderId="10" xfId="15" applyNumberFormat="1" applyFont="1" applyFill="1" applyBorder="1" applyAlignment="1">
      <alignment/>
    </xf>
    <xf numFmtId="37" fontId="10" fillId="0" borderId="8" xfId="19" applyFont="1" applyFill="1" applyBorder="1" applyAlignment="1">
      <alignment horizontal="left"/>
      <protection/>
    </xf>
    <xf numFmtId="165" fontId="4" fillId="0" borderId="8" xfId="15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8" xfId="15" applyNumberFormat="1" applyFont="1" applyFill="1" applyBorder="1" applyAlignment="1">
      <alignment/>
    </xf>
    <xf numFmtId="165" fontId="5" fillId="0" borderId="8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9" fillId="0" borderId="8" xfId="15" applyNumberFormat="1" applyFont="1" applyBorder="1" applyAlignment="1">
      <alignment/>
    </xf>
    <xf numFmtId="37" fontId="4" fillId="0" borderId="13" xfId="19" applyFont="1" applyFill="1" applyBorder="1" applyAlignment="1" quotePrefix="1">
      <alignment horizontal="left"/>
      <protection/>
    </xf>
    <xf numFmtId="165" fontId="1" fillId="0" borderId="2" xfId="15" applyNumberFormat="1" applyFont="1" applyFill="1" applyBorder="1" applyAlignment="1">
      <alignment/>
    </xf>
    <xf numFmtId="165" fontId="9" fillId="0" borderId="7" xfId="15" applyNumberFormat="1" applyFont="1" applyBorder="1" applyAlignment="1">
      <alignment horizontal="right"/>
    </xf>
    <xf numFmtId="165" fontId="1" fillId="0" borderId="0" xfId="15" applyNumberFormat="1" applyFont="1" applyAlignment="1">
      <alignment horizontal="right"/>
    </xf>
    <xf numFmtId="37" fontId="5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9" fillId="0" borderId="0" xfId="19" applyFont="1" applyBorder="1" applyAlignment="1" quotePrefix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9" fillId="0" borderId="0" xfId="0" applyFont="1" applyAlignment="1" quotePrefix="1">
      <alignment/>
    </xf>
    <xf numFmtId="37" fontId="5" fillId="0" borderId="0" xfId="19" applyFont="1" applyBorder="1">
      <alignment/>
      <protection/>
    </xf>
    <xf numFmtId="0" fontId="9" fillId="0" borderId="0" xfId="0" applyFont="1" applyBorder="1" applyAlignment="1">
      <alignment horizontal="center"/>
    </xf>
    <xf numFmtId="37" fontId="4" fillId="0" borderId="0" xfId="19" applyFont="1" applyBorder="1">
      <alignment/>
      <protection/>
    </xf>
    <xf numFmtId="37" fontId="1" fillId="0" borderId="0" xfId="19" applyFont="1" applyBorder="1">
      <alignment/>
      <protection/>
    </xf>
    <xf numFmtId="0" fontId="9" fillId="0" borderId="0" xfId="0" applyFont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5" fontId="9" fillId="0" borderId="8" xfId="15" applyNumberFormat="1" applyFont="1" applyBorder="1" applyAlignment="1">
      <alignment wrapText="1"/>
    </xf>
    <xf numFmtId="165" fontId="9" fillId="0" borderId="9" xfId="15" applyNumberFormat="1" applyFont="1" applyBorder="1" applyAlignment="1">
      <alignment horizontal="left" wrapText="1"/>
    </xf>
    <xf numFmtId="0" fontId="1" fillId="0" borderId="1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46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43.7109375" style="109" customWidth="1"/>
    <col min="2" max="2" width="14.7109375" style="3" hidden="1" customWidth="1"/>
    <col min="3" max="3" width="15.421875" style="19" hidden="1" customWidth="1"/>
    <col min="4" max="4" width="16.28125" style="3" hidden="1" customWidth="1"/>
    <col min="5" max="5" width="19.7109375" style="3" customWidth="1"/>
    <col min="6" max="7" width="20.7109375" style="3" customWidth="1"/>
    <col min="8" max="8" width="49.28125" style="8" customWidth="1"/>
    <col min="9" max="9" width="8.8515625" style="8" customWidth="1"/>
  </cols>
  <sheetData>
    <row r="1" spans="1:21" ht="20.25">
      <c r="A1" s="1"/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</row>
    <row r="2" spans="1:9" s="8" customFormat="1" ht="19.5" customHeight="1">
      <c r="A2" s="6"/>
      <c r="B2" s="6"/>
      <c r="C2" s="6"/>
      <c r="D2" s="6"/>
      <c r="E2" s="6"/>
      <c r="F2" s="6"/>
      <c r="G2" s="6"/>
      <c r="H2" s="6"/>
      <c r="I2" s="7"/>
    </row>
    <row r="3" spans="1:9" s="8" customFormat="1" ht="19.5" customHeight="1">
      <c r="A3" s="9" t="s">
        <v>0</v>
      </c>
      <c r="B3" s="10"/>
      <c r="C3" s="10"/>
      <c r="D3" s="10"/>
      <c r="E3" s="10"/>
      <c r="F3" s="10"/>
      <c r="G3" s="10"/>
      <c r="H3" s="10"/>
      <c r="I3" s="7"/>
    </row>
    <row r="4" spans="1:21" s="15" customFormat="1" ht="15.75">
      <c r="A4" s="9" t="s">
        <v>1</v>
      </c>
      <c r="B4" s="11"/>
      <c r="C4" s="11"/>
      <c r="D4" s="11"/>
      <c r="E4" s="11"/>
      <c r="F4" s="11"/>
      <c r="G4" s="11"/>
      <c r="H4" s="12"/>
      <c r="I4" s="11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</row>
    <row r="5" spans="1:21" s="15" customFormat="1" ht="15.75">
      <c r="A5" s="9" t="s">
        <v>2</v>
      </c>
      <c r="B5" s="11"/>
      <c r="C5" s="11"/>
      <c r="D5" s="11"/>
      <c r="E5" s="11"/>
      <c r="F5" s="16"/>
      <c r="G5" s="16"/>
      <c r="H5" s="12" t="s">
        <v>3</v>
      </c>
      <c r="I5" s="11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</row>
    <row r="6" spans="1:9" ht="9" customHeight="1">
      <c r="A6" s="17"/>
      <c r="B6" s="18"/>
      <c r="E6" s="7"/>
      <c r="F6" s="20"/>
      <c r="G6" s="20"/>
      <c r="I6" s="20"/>
    </row>
    <row r="7" spans="1:9" s="26" customFormat="1" ht="33" customHeight="1">
      <c r="A7" s="21" t="s">
        <v>4</v>
      </c>
      <c r="B7" s="22" t="s">
        <v>5</v>
      </c>
      <c r="C7" s="22" t="s">
        <v>6</v>
      </c>
      <c r="D7" s="23" t="s">
        <v>7</v>
      </c>
      <c r="E7" s="24" t="s">
        <v>8</v>
      </c>
      <c r="F7" s="22" t="s">
        <v>9</v>
      </c>
      <c r="G7" s="22" t="s">
        <v>10</v>
      </c>
      <c r="H7" s="23" t="s">
        <v>11</v>
      </c>
      <c r="I7" s="25"/>
    </row>
    <row r="8" spans="1:10" s="35" customFormat="1" ht="15.75">
      <c r="A8" s="27" t="s">
        <v>12</v>
      </c>
      <c r="B8" s="28">
        <v>-4222991</v>
      </c>
      <c r="C8" s="29">
        <v>2017610</v>
      </c>
      <c r="D8" s="29">
        <f>B34</f>
        <v>-4567471</v>
      </c>
      <c r="E8" s="30">
        <f>B34</f>
        <v>-4567471</v>
      </c>
      <c r="F8" s="31">
        <f>E34</f>
        <v>7051</v>
      </c>
      <c r="G8" s="31">
        <f>F8</f>
        <v>7051</v>
      </c>
      <c r="H8" s="32"/>
      <c r="I8" s="33"/>
      <c r="J8" s="34"/>
    </row>
    <row r="9" spans="1:10" s="44" customFormat="1" ht="15.75">
      <c r="A9" s="36" t="s">
        <v>13</v>
      </c>
      <c r="B9" s="37"/>
      <c r="C9" s="38"/>
      <c r="D9" s="38"/>
      <c r="E9" s="39"/>
      <c r="F9" s="116"/>
      <c r="G9" s="40"/>
      <c r="H9" s="41"/>
      <c r="I9" s="42"/>
      <c r="J9" s="43"/>
    </row>
    <row r="10" spans="1:10" s="44" customFormat="1" ht="15.75">
      <c r="A10" s="45" t="s">
        <v>14</v>
      </c>
      <c r="B10" s="37">
        <v>49837664</v>
      </c>
      <c r="C10" s="38">
        <v>54369054</v>
      </c>
      <c r="D10" s="38">
        <v>54367729</v>
      </c>
      <c r="E10" s="38">
        <v>54367729</v>
      </c>
      <c r="F10" s="46">
        <v>58858012</v>
      </c>
      <c r="G10" s="46">
        <v>58604946</v>
      </c>
      <c r="H10" s="47"/>
      <c r="I10" s="42"/>
      <c r="J10" s="43"/>
    </row>
    <row r="11" spans="1:10" s="44" customFormat="1" ht="15.75">
      <c r="A11" s="45" t="s">
        <v>15</v>
      </c>
      <c r="B11" s="37">
        <v>13973156</v>
      </c>
      <c r="C11" s="38">
        <v>14445156</v>
      </c>
      <c r="D11" s="38">
        <v>14314253</v>
      </c>
      <c r="E11" s="38">
        <v>14314253</v>
      </c>
      <c r="F11" s="46">
        <v>14673477</v>
      </c>
      <c r="G11" s="46">
        <v>14483399</v>
      </c>
      <c r="H11" s="47"/>
      <c r="I11" s="42"/>
      <c r="J11" s="43"/>
    </row>
    <row r="12" spans="1:10" s="44" customFormat="1" ht="15.75">
      <c r="A12" s="45" t="s">
        <v>16</v>
      </c>
      <c r="B12" s="37">
        <v>14613445</v>
      </c>
      <c r="C12" s="38">
        <v>13795748</v>
      </c>
      <c r="D12" s="38">
        <v>14547938</v>
      </c>
      <c r="E12" s="38">
        <v>14547938</v>
      </c>
      <c r="F12" s="46">
        <v>13328153.853333334</v>
      </c>
      <c r="G12" s="46">
        <v>13328153.853333334</v>
      </c>
      <c r="H12" s="47"/>
      <c r="I12" s="42"/>
      <c r="J12" s="43"/>
    </row>
    <row r="13" spans="1:10" s="44" customFormat="1" ht="15.75">
      <c r="A13" s="45" t="s">
        <v>17</v>
      </c>
      <c r="B13" s="37">
        <v>2598182</v>
      </c>
      <c r="C13" s="38">
        <v>0</v>
      </c>
      <c r="D13" s="38">
        <v>4762843</v>
      </c>
      <c r="E13" s="38">
        <v>4762843</v>
      </c>
      <c r="F13" s="46">
        <v>328125</v>
      </c>
      <c r="G13" s="46">
        <v>328125</v>
      </c>
      <c r="H13" s="48"/>
      <c r="I13" s="42"/>
      <c r="J13" s="43"/>
    </row>
    <row r="14" spans="1:10" s="44" customFormat="1" ht="15.75">
      <c r="A14" s="45" t="s">
        <v>18</v>
      </c>
      <c r="B14" s="37">
        <v>541909</v>
      </c>
      <c r="C14" s="38">
        <v>0</v>
      </c>
      <c r="D14" s="38"/>
      <c r="E14" s="38"/>
      <c r="F14" s="44">
        <v>0</v>
      </c>
      <c r="G14" s="46">
        <v>0</v>
      </c>
      <c r="H14" s="47"/>
      <c r="I14" s="42"/>
      <c r="J14" s="43"/>
    </row>
    <row r="15" spans="1:10" s="44" customFormat="1" ht="15.75">
      <c r="A15" s="45" t="s">
        <v>19</v>
      </c>
      <c r="B15" s="37">
        <v>1708690</v>
      </c>
      <c r="C15" s="38">
        <v>2000034</v>
      </c>
      <c r="D15" s="38">
        <v>2421285</v>
      </c>
      <c r="E15" s="38">
        <v>2421285</v>
      </c>
      <c r="F15" s="46">
        <v>2444133.864988072</v>
      </c>
      <c r="G15" s="46">
        <v>2444133.864988072</v>
      </c>
      <c r="H15" s="47"/>
      <c r="I15" s="42"/>
      <c r="J15" s="43"/>
    </row>
    <row r="16" spans="1:10" s="44" customFormat="1" ht="15.75">
      <c r="A16" s="45"/>
      <c r="B16" s="37"/>
      <c r="C16" s="38"/>
      <c r="D16" s="38"/>
      <c r="E16" s="38"/>
      <c r="G16" s="46"/>
      <c r="H16" s="47"/>
      <c r="I16" s="42"/>
      <c r="J16" s="43"/>
    </row>
    <row r="17" spans="1:10" s="35" customFormat="1" ht="15.75">
      <c r="A17" s="27" t="s">
        <v>20</v>
      </c>
      <c r="B17" s="28">
        <f>SUM(B9:B16)</f>
        <v>83273046</v>
      </c>
      <c r="C17" s="28">
        <f>SUM(C10:C16)</f>
        <v>84609992</v>
      </c>
      <c r="D17" s="28">
        <f>SUM(D10:D16)</f>
        <v>90414048</v>
      </c>
      <c r="E17" s="28">
        <f>SUM(E10:E16)</f>
        <v>90414048</v>
      </c>
      <c r="F17" s="28">
        <f>SUM(F9:F15)</f>
        <v>89631901.71832141</v>
      </c>
      <c r="G17" s="28">
        <f>SUM(G10:G15)</f>
        <v>89188757.71832141</v>
      </c>
      <c r="H17" s="49"/>
      <c r="I17" s="33"/>
      <c r="J17" s="34"/>
    </row>
    <row r="18" spans="1:10" s="44" customFormat="1" ht="15.75">
      <c r="A18" s="36" t="s">
        <v>21</v>
      </c>
      <c r="B18" s="37"/>
      <c r="C18" s="38"/>
      <c r="D18" s="38"/>
      <c r="E18" s="50"/>
      <c r="F18" s="46"/>
      <c r="G18" s="46"/>
      <c r="H18" s="51"/>
      <c r="I18" s="42"/>
      <c r="J18" s="43"/>
    </row>
    <row r="19" spans="1:10" s="44" customFormat="1" ht="9" customHeight="1">
      <c r="A19" s="36"/>
      <c r="B19" s="37"/>
      <c r="C19" s="38"/>
      <c r="D19" s="38"/>
      <c r="E19" s="52"/>
      <c r="F19" s="46"/>
      <c r="G19" s="46"/>
      <c r="H19" s="53"/>
      <c r="I19" s="42"/>
      <c r="J19" s="43"/>
    </row>
    <row r="20" spans="1:10" s="44" customFormat="1" ht="27" customHeight="1">
      <c r="A20" s="45" t="s">
        <v>22</v>
      </c>
      <c r="B20" s="37">
        <v>-59376845</v>
      </c>
      <c r="C20" s="38">
        <v>-60049264</v>
      </c>
      <c r="D20" s="38">
        <f>-60049264-1170000</f>
        <v>-61219264</v>
      </c>
      <c r="E20" s="38">
        <f>D20+D25</f>
        <v>-59698544</v>
      </c>
      <c r="F20" s="46">
        <f>-60779590</f>
        <v>-60779590</v>
      </c>
      <c r="G20" s="46">
        <f>F20-243004</f>
        <v>-61022594</v>
      </c>
      <c r="H20" s="114" t="s">
        <v>38</v>
      </c>
      <c r="I20" s="42"/>
      <c r="J20" s="43"/>
    </row>
    <row r="21" spans="1:10" s="44" customFormat="1" ht="15.75">
      <c r="A21" s="45" t="s">
        <v>23</v>
      </c>
      <c r="B21" s="37">
        <v>-554077</v>
      </c>
      <c r="C21" s="38">
        <v>-596783</v>
      </c>
      <c r="D21" s="38">
        <v>-596783</v>
      </c>
      <c r="E21" s="38">
        <f>D21</f>
        <v>-596783</v>
      </c>
      <c r="F21" s="46">
        <f>-524449</f>
        <v>-524449</v>
      </c>
      <c r="G21" s="46">
        <f>F21</f>
        <v>-524449</v>
      </c>
      <c r="H21" s="48"/>
      <c r="I21" s="42"/>
      <c r="J21" s="43"/>
    </row>
    <row r="22" spans="1:10" s="44" customFormat="1" ht="15.75">
      <c r="A22" s="45" t="s">
        <v>24</v>
      </c>
      <c r="B22" s="37"/>
      <c r="C22" s="38"/>
      <c r="D22" s="38">
        <f>B37</f>
        <v>-1425967</v>
      </c>
      <c r="E22" s="38">
        <f>D22</f>
        <v>-1425967</v>
      </c>
      <c r="F22" s="46"/>
      <c r="G22" s="46"/>
      <c r="H22" s="48"/>
      <c r="I22" s="42"/>
      <c r="J22" s="43"/>
    </row>
    <row r="23" spans="1:10" s="44" customFormat="1" ht="6" customHeight="1">
      <c r="A23" s="45"/>
      <c r="B23" s="37"/>
      <c r="C23" s="54"/>
      <c r="D23" s="38"/>
      <c r="E23" s="38">
        <f>+C23-D23</f>
        <v>0</v>
      </c>
      <c r="F23" s="46"/>
      <c r="G23" s="46"/>
      <c r="H23" s="47"/>
      <c r="I23" s="42"/>
      <c r="J23" s="43"/>
    </row>
    <row r="24" spans="1:10" s="35" customFormat="1" ht="15.75">
      <c r="A24" s="55" t="s">
        <v>25</v>
      </c>
      <c r="B24" s="56">
        <f aca="true" t="shared" si="0" ref="B24:G24">SUM(B20:B23)</f>
        <v>-59930922</v>
      </c>
      <c r="C24" s="56">
        <f t="shared" si="0"/>
        <v>-60646047</v>
      </c>
      <c r="D24" s="56">
        <f t="shared" si="0"/>
        <v>-63242014</v>
      </c>
      <c r="E24" s="56">
        <f t="shared" si="0"/>
        <v>-61721294</v>
      </c>
      <c r="F24" s="56">
        <f t="shared" si="0"/>
        <v>-61304039</v>
      </c>
      <c r="G24" s="56">
        <f t="shared" si="0"/>
        <v>-61547043</v>
      </c>
      <c r="H24" s="57"/>
      <c r="I24" s="33"/>
      <c r="J24" s="34"/>
    </row>
    <row r="25" spans="1:10" s="44" customFormat="1" ht="15.75">
      <c r="A25" s="58" t="s">
        <v>26</v>
      </c>
      <c r="B25" s="59"/>
      <c r="C25" s="60">
        <f>-C24*0.01</f>
        <v>606460.47</v>
      </c>
      <c r="D25" s="60">
        <v>1520720</v>
      </c>
      <c r="E25" s="61"/>
      <c r="F25" s="62">
        <f>F24*-0.01</f>
        <v>613040.39</v>
      </c>
      <c r="G25" s="62">
        <f>G24*-0.01</f>
        <v>615470.43</v>
      </c>
      <c r="H25" s="63"/>
      <c r="I25" s="42"/>
      <c r="J25" s="43"/>
    </row>
    <row r="26" spans="1:10" s="44" customFormat="1" ht="15.75">
      <c r="A26" s="64" t="s">
        <v>27</v>
      </c>
      <c r="B26" s="65"/>
      <c r="C26" s="37"/>
      <c r="D26" s="37"/>
      <c r="E26" s="37"/>
      <c r="F26" s="50"/>
      <c r="G26" s="52"/>
      <c r="H26" s="66"/>
      <c r="I26" s="42"/>
      <c r="J26" s="43"/>
    </row>
    <row r="27" spans="1:10" s="44" customFormat="1" ht="6.75" customHeight="1">
      <c r="A27" s="64"/>
      <c r="B27" s="65"/>
      <c r="C27" s="37"/>
      <c r="D27" s="37"/>
      <c r="E27" s="37"/>
      <c r="F27" s="50"/>
      <c r="G27" s="52"/>
      <c r="H27" s="66"/>
      <c r="I27" s="42"/>
      <c r="J27" s="43"/>
    </row>
    <row r="28" spans="1:10" s="44" customFormat="1" ht="36" customHeight="1">
      <c r="A28" s="45" t="s">
        <v>28</v>
      </c>
      <c r="B28" s="37">
        <v>-23798874</v>
      </c>
      <c r="C28" s="37">
        <v>-25288232</v>
      </c>
      <c r="D28" s="37">
        <f>-25288232+1170000</f>
        <v>-24118232</v>
      </c>
      <c r="E28" s="37">
        <f>D28</f>
        <v>-24118232</v>
      </c>
      <c r="F28" s="50">
        <v>-27138424</v>
      </c>
      <c r="G28" s="52">
        <f>F28+725000</f>
        <v>-26413424</v>
      </c>
      <c r="H28" s="115" t="s">
        <v>39</v>
      </c>
      <c r="I28" s="42"/>
      <c r="J28" s="43"/>
    </row>
    <row r="29" spans="1:10" s="44" customFormat="1" ht="15.75" hidden="1">
      <c r="A29" s="45" t="s">
        <v>29</v>
      </c>
      <c r="B29" s="37">
        <v>112270</v>
      </c>
      <c r="C29" s="38"/>
      <c r="D29" s="38"/>
      <c r="E29" s="67"/>
      <c r="F29" s="68"/>
      <c r="G29" s="68"/>
      <c r="H29" s="69"/>
      <c r="I29" s="70"/>
      <c r="J29" s="43"/>
    </row>
    <row r="30" spans="1:10" s="44" customFormat="1" ht="27.75" customHeight="1">
      <c r="A30" s="71" t="s">
        <v>37</v>
      </c>
      <c r="B30" s="37"/>
      <c r="C30" s="38"/>
      <c r="D30" s="38"/>
      <c r="E30" s="67"/>
      <c r="F30" s="50">
        <v>-295000</v>
      </c>
      <c r="G30" s="50">
        <v>-295000</v>
      </c>
      <c r="H30" s="69"/>
      <c r="I30" s="70"/>
      <c r="J30" s="43"/>
    </row>
    <row r="31" spans="1:10" s="44" customFormat="1" ht="15.75">
      <c r="A31" s="45"/>
      <c r="B31" s="65"/>
      <c r="C31" s="37"/>
      <c r="D31" s="37"/>
      <c r="E31" s="37"/>
      <c r="F31" s="50"/>
      <c r="G31" s="52"/>
      <c r="H31" s="66"/>
      <c r="I31" s="42"/>
      <c r="J31" s="43"/>
    </row>
    <row r="32" spans="1:10" s="44" customFormat="1" ht="9.75" customHeight="1">
      <c r="A32" s="45"/>
      <c r="B32" s="65"/>
      <c r="C32" s="37"/>
      <c r="D32" s="37"/>
      <c r="E32" s="37"/>
      <c r="F32" s="50"/>
      <c r="G32" s="52"/>
      <c r="H32" s="66"/>
      <c r="I32" s="42"/>
      <c r="J32" s="43"/>
    </row>
    <row r="33" spans="1:10" s="44" customFormat="1" ht="15.75">
      <c r="A33" s="36" t="s">
        <v>30</v>
      </c>
      <c r="B33" s="72">
        <f>B28+B29</f>
        <v>-23686604</v>
      </c>
      <c r="C33" s="72">
        <f>C28</f>
        <v>-25288232</v>
      </c>
      <c r="D33" s="72">
        <f>D28</f>
        <v>-24118232</v>
      </c>
      <c r="E33" s="72">
        <f>E28+E30</f>
        <v>-24118232</v>
      </c>
      <c r="F33" s="72">
        <f>F28+F30</f>
        <v>-27433424</v>
      </c>
      <c r="G33" s="72">
        <f>G28+G30</f>
        <v>-26708424</v>
      </c>
      <c r="H33" s="66"/>
      <c r="I33" s="42"/>
      <c r="J33" s="43"/>
    </row>
    <row r="34" spans="1:103" s="77" customFormat="1" ht="15.75">
      <c r="A34" s="27" t="s">
        <v>31</v>
      </c>
      <c r="B34" s="73">
        <f>+B8+B17+B24+B33</f>
        <v>-4567471</v>
      </c>
      <c r="C34" s="73">
        <f>+C8+C17+C24+C33+C25</f>
        <v>1299783.47</v>
      </c>
      <c r="D34" s="73">
        <f>+D8+D17+D24+D33+D25</f>
        <v>7051</v>
      </c>
      <c r="E34" s="74">
        <f>+E8+E17+E24+E33</f>
        <v>7051</v>
      </c>
      <c r="F34" s="74">
        <f>+F8+F17+F24+F33+F25</f>
        <v>1514530.108321413</v>
      </c>
      <c r="G34" s="74">
        <f>+G8+G17+G24+G33+G25</f>
        <v>1555812.148321413</v>
      </c>
      <c r="H34" s="75"/>
      <c r="I34" s="42"/>
      <c r="J34" s="42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</row>
    <row r="35" spans="1:10" s="44" customFormat="1" ht="15.75">
      <c r="A35" s="64" t="s">
        <v>32</v>
      </c>
      <c r="B35" s="37"/>
      <c r="C35" s="38"/>
      <c r="D35" s="38"/>
      <c r="E35" s="67"/>
      <c r="F35" s="78"/>
      <c r="G35" s="68"/>
      <c r="H35" s="69"/>
      <c r="I35" s="70"/>
      <c r="J35" s="43"/>
    </row>
    <row r="36" spans="1:10" s="44" customFormat="1" ht="6.75" customHeight="1">
      <c r="A36" s="64"/>
      <c r="B36" s="37"/>
      <c r="C36" s="38"/>
      <c r="D36" s="38"/>
      <c r="E36" s="67"/>
      <c r="F36" s="68"/>
      <c r="G36" s="68"/>
      <c r="H36" s="69"/>
      <c r="I36" s="70"/>
      <c r="J36" s="43"/>
    </row>
    <row r="37" spans="1:10" s="44" customFormat="1" ht="15.75">
      <c r="A37" s="45" t="s">
        <v>33</v>
      </c>
      <c r="B37" s="37">
        <v>-1425967</v>
      </c>
      <c r="C37" s="38"/>
      <c r="D37" s="38"/>
      <c r="E37" s="67"/>
      <c r="F37" s="68"/>
      <c r="G37" s="68"/>
      <c r="H37" s="69"/>
      <c r="I37" s="70"/>
      <c r="J37" s="43"/>
    </row>
    <row r="38" spans="1:10" s="44" customFormat="1" ht="15.75">
      <c r="A38" s="45"/>
      <c r="B38" s="37"/>
      <c r="C38" s="38"/>
      <c r="D38" s="38"/>
      <c r="E38" s="67"/>
      <c r="F38" s="68"/>
      <c r="G38" s="68"/>
      <c r="H38" s="69"/>
      <c r="I38" s="70"/>
      <c r="J38" s="43"/>
    </row>
    <row r="39" spans="1:10" s="44" customFormat="1" ht="6.75" customHeight="1">
      <c r="A39" s="79"/>
      <c r="B39" s="37"/>
      <c r="C39" s="38"/>
      <c r="D39" s="38"/>
      <c r="E39" s="67"/>
      <c r="F39" s="68"/>
      <c r="G39" s="68"/>
      <c r="H39" s="69"/>
      <c r="I39" s="70"/>
      <c r="J39" s="43"/>
    </row>
    <row r="40" spans="1:10" s="35" customFormat="1" ht="15.75">
      <c r="A40" s="64" t="s">
        <v>34</v>
      </c>
      <c r="B40" s="80">
        <f>SUM(B35:B39)</f>
        <v>-1425967</v>
      </c>
      <c r="C40" s="81">
        <f>SUM(C35:C39)</f>
        <v>0</v>
      </c>
      <c r="D40" s="81">
        <f>SUM(D35:D39)</f>
        <v>0</v>
      </c>
      <c r="E40" s="82">
        <f>SUM(E35:E39)</f>
        <v>0</v>
      </c>
      <c r="F40" s="83"/>
      <c r="G40" s="84"/>
      <c r="H40" s="85"/>
      <c r="I40" s="86"/>
      <c r="J40" s="34"/>
    </row>
    <row r="41" spans="1:10" s="35" customFormat="1" ht="15.75">
      <c r="A41" s="27" t="s">
        <v>35</v>
      </c>
      <c r="B41" s="28">
        <f aca="true" t="shared" si="1" ref="B41:G41">+B34+B40</f>
        <v>-5993438</v>
      </c>
      <c r="C41" s="29">
        <f t="shared" si="1"/>
        <v>1299783.47</v>
      </c>
      <c r="D41" s="29">
        <f t="shared" si="1"/>
        <v>7051</v>
      </c>
      <c r="E41" s="29">
        <f t="shared" si="1"/>
        <v>7051</v>
      </c>
      <c r="F41" s="29">
        <f t="shared" si="1"/>
        <v>1514530.108321413</v>
      </c>
      <c r="G41" s="29">
        <f t="shared" si="1"/>
        <v>1555812.148321413</v>
      </c>
      <c r="H41" s="87"/>
      <c r="I41" s="33"/>
      <c r="J41" s="34"/>
    </row>
    <row r="42" spans="1:10" s="44" customFormat="1" ht="16.5" thickBot="1">
      <c r="A42" s="88" t="s">
        <v>36</v>
      </c>
      <c r="B42" s="89">
        <f aca="true" t="shared" si="2" ref="B42:G42">B17*0.015</f>
        <v>1249095.69</v>
      </c>
      <c r="C42" s="89">
        <f t="shared" si="2"/>
        <v>1269149.88</v>
      </c>
      <c r="D42" s="89">
        <f t="shared" si="2"/>
        <v>1356210.72</v>
      </c>
      <c r="E42" s="89">
        <f t="shared" si="2"/>
        <v>1356210.72</v>
      </c>
      <c r="F42" s="89">
        <f t="shared" si="2"/>
        <v>1344478.5257748212</v>
      </c>
      <c r="G42" s="89">
        <f t="shared" si="2"/>
        <v>1337831.3657748213</v>
      </c>
      <c r="H42" s="90"/>
      <c r="I42" s="91"/>
      <c r="J42" s="43"/>
    </row>
    <row r="43" spans="1:9" s="95" customFormat="1" ht="13.5" customHeight="1">
      <c r="A43" s="92"/>
      <c r="B43" s="93"/>
      <c r="C43" s="94"/>
      <c r="D43" s="93"/>
      <c r="E43" s="93"/>
      <c r="H43" s="93"/>
      <c r="I43" s="93"/>
    </row>
    <row r="44" spans="2:9" s="95" customFormat="1" ht="10.5" customHeight="1">
      <c r="B44" s="96"/>
      <c r="C44" s="97"/>
      <c r="D44" s="96"/>
      <c r="E44" s="93"/>
      <c r="F44" s="93"/>
      <c r="G44" s="93"/>
      <c r="H44" s="96"/>
      <c r="I44" s="96"/>
    </row>
    <row r="45" spans="1:9" s="95" customFormat="1" ht="14.25" customHeight="1">
      <c r="A45" s="98"/>
      <c r="B45" s="96"/>
      <c r="C45" s="99"/>
      <c r="D45" s="96"/>
      <c r="E45" s="93"/>
      <c r="F45" s="93"/>
      <c r="G45" s="93"/>
      <c r="H45" s="96"/>
      <c r="I45" s="96"/>
    </row>
    <row r="46" spans="1:9" s="95" customFormat="1" ht="11.25" customHeight="1">
      <c r="A46" s="100"/>
      <c r="B46" s="93"/>
      <c r="C46" s="101"/>
      <c r="D46" s="93"/>
      <c r="E46" s="93"/>
      <c r="F46" s="93"/>
      <c r="G46" s="93"/>
      <c r="H46" s="102"/>
      <c r="I46" s="96"/>
    </row>
    <row r="47" spans="1:9" s="44" customFormat="1" ht="15" customHeight="1">
      <c r="A47" s="95"/>
      <c r="B47" s="76"/>
      <c r="C47" s="103"/>
      <c r="D47" s="76"/>
      <c r="E47" s="104"/>
      <c r="F47" s="104"/>
      <c r="G47" s="104"/>
      <c r="H47" s="93"/>
      <c r="I47" s="104"/>
    </row>
    <row r="48" spans="1:9" s="44" customFormat="1" ht="15.75">
      <c r="A48" s="105"/>
      <c r="B48" s="106"/>
      <c r="C48" s="107"/>
      <c r="D48" s="106"/>
      <c r="E48" s="106"/>
      <c r="F48" s="106"/>
      <c r="G48" s="106"/>
      <c r="H48" s="96"/>
      <c r="I48" s="76"/>
    </row>
    <row r="49" spans="1:9" s="44" customFormat="1" ht="15.75">
      <c r="A49" s="108"/>
      <c r="B49" s="106"/>
      <c r="C49" s="107"/>
      <c r="D49" s="106"/>
      <c r="E49" s="106"/>
      <c r="F49" s="106"/>
      <c r="G49" s="106"/>
      <c r="H49" s="96"/>
      <c r="I49" s="76"/>
    </row>
    <row r="50" spans="1:9" s="44" customFormat="1" ht="15.75">
      <c r="A50" s="108"/>
      <c r="B50" s="106"/>
      <c r="C50" s="107"/>
      <c r="D50" s="106"/>
      <c r="E50" s="106"/>
      <c r="F50" s="106"/>
      <c r="G50" s="106"/>
      <c r="H50" s="96"/>
      <c r="I50" s="76"/>
    </row>
    <row r="51" spans="1:9" s="44" customFormat="1" ht="15.75">
      <c r="A51" s="108"/>
      <c r="B51" s="106"/>
      <c r="C51" s="107"/>
      <c r="D51" s="106"/>
      <c r="E51" s="106"/>
      <c r="F51" s="106"/>
      <c r="G51" s="106"/>
      <c r="H51" s="96"/>
      <c r="I51" s="76"/>
    </row>
    <row r="52" spans="1:9" s="44" customFormat="1" ht="15.75">
      <c r="A52" s="108"/>
      <c r="B52" s="106"/>
      <c r="C52" s="107"/>
      <c r="D52" s="106"/>
      <c r="E52" s="106"/>
      <c r="F52" s="106"/>
      <c r="G52" s="106"/>
      <c r="H52" s="96"/>
      <c r="I52" s="76"/>
    </row>
    <row r="53" spans="1:9" s="44" customFormat="1" ht="15.75">
      <c r="A53" s="108"/>
      <c r="B53" s="106"/>
      <c r="C53" s="107"/>
      <c r="D53" s="106"/>
      <c r="E53" s="106"/>
      <c r="F53" s="106"/>
      <c r="G53" s="106"/>
      <c r="H53" s="96"/>
      <c r="I53" s="76"/>
    </row>
    <row r="54" spans="2:9" ht="15">
      <c r="B54" s="110"/>
      <c r="C54" s="111"/>
      <c r="D54" s="110"/>
      <c r="E54" s="110"/>
      <c r="F54" s="110"/>
      <c r="G54" s="110"/>
      <c r="H54" s="112"/>
      <c r="I54" s="113"/>
    </row>
    <row r="55" spans="2:9" ht="15">
      <c r="B55" s="110"/>
      <c r="C55" s="111"/>
      <c r="D55" s="110"/>
      <c r="E55" s="110"/>
      <c r="F55" s="110"/>
      <c r="G55" s="110"/>
      <c r="H55" s="112"/>
      <c r="I55" s="113"/>
    </row>
    <row r="56" spans="2:9" ht="15">
      <c r="B56" s="110"/>
      <c r="C56" s="111"/>
      <c r="D56" s="110"/>
      <c r="E56" s="110"/>
      <c r="F56" s="110"/>
      <c r="G56" s="110"/>
      <c r="H56" s="112"/>
      <c r="I56" s="113"/>
    </row>
    <row r="57" spans="2:9" ht="15">
      <c r="B57" s="110"/>
      <c r="C57" s="111"/>
      <c r="D57" s="110"/>
      <c r="E57" s="110"/>
      <c r="F57" s="110"/>
      <c r="G57" s="110"/>
      <c r="H57" s="112"/>
      <c r="I57" s="113"/>
    </row>
    <row r="58" ht="12.75">
      <c r="H58" s="112"/>
    </row>
    <row r="59" ht="12.75">
      <c r="H59" s="112"/>
    </row>
    <row r="60" ht="12.75">
      <c r="H60" s="112"/>
    </row>
    <row r="61" ht="12.75">
      <c r="H61" s="112"/>
    </row>
    <row r="62" ht="12.75">
      <c r="H62" s="112"/>
    </row>
    <row r="63" ht="12.75">
      <c r="H63" s="112"/>
    </row>
    <row r="64" ht="12.75">
      <c r="H64" s="112"/>
    </row>
    <row r="65" ht="12.75">
      <c r="H65" s="112"/>
    </row>
    <row r="66" ht="12.75">
      <c r="H66" s="112"/>
    </row>
    <row r="67" ht="12.75">
      <c r="H67" s="112"/>
    </row>
    <row r="68" ht="12.75">
      <c r="H68" s="112"/>
    </row>
    <row r="69" ht="12.75">
      <c r="H69" s="112"/>
    </row>
    <row r="70" ht="12.75">
      <c r="H70" s="112"/>
    </row>
    <row r="71" ht="12.75">
      <c r="H71" s="112"/>
    </row>
    <row r="72" ht="12.75">
      <c r="H72" s="112"/>
    </row>
    <row r="73" ht="12.75">
      <c r="H73" s="112"/>
    </row>
    <row r="74" ht="12.75">
      <c r="H74" s="112"/>
    </row>
    <row r="75" ht="12.75">
      <c r="H75" s="112"/>
    </row>
    <row r="76" ht="12.75">
      <c r="H76" s="112"/>
    </row>
    <row r="77" ht="12.75">
      <c r="H77" s="112"/>
    </row>
    <row r="78" ht="12.75">
      <c r="H78" s="112"/>
    </row>
    <row r="79" ht="12.75">
      <c r="H79" s="112"/>
    </row>
    <row r="80" ht="12.75">
      <c r="H80" s="112"/>
    </row>
    <row r="81" ht="12.75">
      <c r="H81" s="112"/>
    </row>
    <row r="82" ht="12.75">
      <c r="H82" s="112"/>
    </row>
    <row r="83" ht="12.75">
      <c r="H83" s="112"/>
    </row>
    <row r="84" ht="12.75">
      <c r="H84" s="112"/>
    </row>
    <row r="85" ht="12.75">
      <c r="H85" s="112"/>
    </row>
    <row r="86" ht="12.75">
      <c r="H86" s="112"/>
    </row>
    <row r="87" ht="12.75">
      <c r="H87" s="112"/>
    </row>
    <row r="88" ht="12.75">
      <c r="H88" s="112"/>
    </row>
    <row r="89" ht="12.75">
      <c r="H89" s="112"/>
    </row>
    <row r="90" ht="12.75">
      <c r="H90" s="112"/>
    </row>
    <row r="91" ht="12.75">
      <c r="H91" s="112"/>
    </row>
    <row r="92" ht="12.75">
      <c r="H92" s="112"/>
    </row>
    <row r="93" ht="12.75">
      <c r="H93" s="112"/>
    </row>
    <row r="94" ht="12.75">
      <c r="H94" s="112"/>
    </row>
    <row r="95" ht="12.75">
      <c r="H95" s="112"/>
    </row>
    <row r="96" ht="12.75">
      <c r="H96" s="112"/>
    </row>
    <row r="97" ht="12.75">
      <c r="H97" s="112"/>
    </row>
    <row r="98" ht="12.75">
      <c r="H98" s="112"/>
    </row>
    <row r="99" ht="12.75">
      <c r="H99" s="112"/>
    </row>
    <row r="100" ht="12.75">
      <c r="H100" s="112"/>
    </row>
    <row r="101" ht="12.75">
      <c r="H101" s="112"/>
    </row>
    <row r="102" ht="12.75">
      <c r="H102" s="112"/>
    </row>
    <row r="103" ht="12.75">
      <c r="H103" s="112"/>
    </row>
    <row r="104" ht="12.75">
      <c r="H104" s="112"/>
    </row>
    <row r="105" ht="12.75">
      <c r="H105" s="112"/>
    </row>
    <row r="106" ht="12.75">
      <c r="H106" s="112"/>
    </row>
    <row r="107" ht="12.75">
      <c r="H107" s="112"/>
    </row>
    <row r="108" ht="12.75">
      <c r="H108" s="112"/>
    </row>
    <row r="109" ht="12.75">
      <c r="H109" s="112"/>
    </row>
    <row r="110" ht="12.75">
      <c r="H110" s="112"/>
    </row>
    <row r="111" ht="12.75">
      <c r="H111" s="112"/>
    </row>
    <row r="112" ht="12.75">
      <c r="H112" s="112"/>
    </row>
    <row r="113" ht="12.75">
      <c r="H113" s="112"/>
    </row>
    <row r="114" ht="12.75">
      <c r="H114" s="112"/>
    </row>
    <row r="115" ht="12.75">
      <c r="H115" s="112"/>
    </row>
    <row r="116" ht="12.75">
      <c r="H116" s="112"/>
    </row>
    <row r="117" ht="12.75">
      <c r="H117" s="112"/>
    </row>
    <row r="118" ht="12.75">
      <c r="H118" s="112"/>
    </row>
    <row r="119" ht="12.75">
      <c r="H119" s="112"/>
    </row>
    <row r="120" ht="12.75">
      <c r="H120" s="112"/>
    </row>
    <row r="121" ht="12.75">
      <c r="H121" s="112"/>
    </row>
    <row r="122" ht="12.75">
      <c r="H122" s="112"/>
    </row>
    <row r="123" ht="12.75">
      <c r="H123" s="112"/>
    </row>
    <row r="124" ht="12.75">
      <c r="H124" s="112"/>
    </row>
    <row r="125" ht="12.75">
      <c r="H125" s="112"/>
    </row>
    <row r="126" ht="12.75">
      <c r="H126" s="112"/>
    </row>
    <row r="127" ht="12.75">
      <c r="H127" s="112"/>
    </row>
    <row r="128" ht="12.75">
      <c r="H128" s="112"/>
    </row>
    <row r="129" ht="12.75">
      <c r="H129" s="112"/>
    </row>
    <row r="130" ht="12.75">
      <c r="H130" s="112"/>
    </row>
    <row r="131" ht="12.75">
      <c r="H131" s="112"/>
    </row>
    <row r="132" ht="12.75">
      <c r="H132" s="112"/>
    </row>
    <row r="133" ht="12.75">
      <c r="H133" s="112"/>
    </row>
    <row r="134" ht="12.75">
      <c r="H134" s="112"/>
    </row>
    <row r="135" ht="12.75">
      <c r="H135" s="112"/>
    </row>
    <row r="136" ht="12.75">
      <c r="H136" s="112"/>
    </row>
    <row r="137" ht="12.75">
      <c r="H137" s="112"/>
    </row>
    <row r="138" ht="12.75">
      <c r="H138" s="112"/>
    </row>
    <row r="139" ht="12.75">
      <c r="H139" s="112"/>
    </row>
    <row r="140" ht="12.75">
      <c r="H140" s="112"/>
    </row>
    <row r="141" ht="12.75">
      <c r="H141" s="112"/>
    </row>
    <row r="142" ht="12.75">
      <c r="H142" s="112"/>
    </row>
    <row r="143" ht="12.75">
      <c r="H143" s="112"/>
    </row>
    <row r="144" ht="12.75">
      <c r="H144" s="112"/>
    </row>
    <row r="145" ht="12.75">
      <c r="H145" s="112"/>
    </row>
    <row r="146" ht="12.75">
      <c r="H146" s="112"/>
    </row>
  </sheetData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gambleh</dc:creator>
  <cp:keywords/>
  <dc:description/>
  <cp:lastModifiedBy>Network Manager</cp:lastModifiedBy>
  <cp:lastPrinted>2003-02-14T18:45:13Z</cp:lastPrinted>
  <dcterms:created xsi:type="dcterms:W3CDTF">2003-02-13T22:05:45Z</dcterms:created>
  <dcterms:modified xsi:type="dcterms:W3CDTF">2003-02-20T19:26:31Z</dcterms:modified>
  <cp:category/>
  <cp:version/>
  <cp:contentType/>
  <cp:contentStatus/>
</cp:coreProperties>
</file>