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0" windowWidth="12045" windowHeight="7905" activeTab="0"/>
  </bookViews>
  <sheets>
    <sheet name="fiscal note 2006 Sep Svc Chng" sheetId="1" r:id="rId1"/>
  </sheets>
  <definedNames>
    <definedName name="FIVE">#REF!</definedName>
    <definedName name="FOUR">#REF!</definedName>
    <definedName name="ONE">#REF!</definedName>
    <definedName name="_xlnm.Print_Area" localSheetId="0">'fiscal note 2006 Sep Svc Chng'!$A$1:$F$49</definedName>
    <definedName name="SUM">#REF!</definedName>
  </definedNames>
  <calcPr fullCalcOnLoad="1"/>
</workbook>
</file>

<file path=xl/sharedStrings.xml><?xml version="1.0" encoding="utf-8"?>
<sst xmlns="http://schemas.openxmlformats.org/spreadsheetml/2006/main" count="54" uniqueCount="37">
  <si>
    <t>FISCAL NOTE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</si>
  <si>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</si>
  <si>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</si>
  <si>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</si>
  <si>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</si>
  <si>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</si>
  <si>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Expenditures from:</t>
  </si>
  <si>
    <t>Department</t>
  </si>
  <si>
    <t>Salaries &amp; Benefits</t>
  </si>
  <si>
    <t>Supplies and Services</t>
  </si>
  <si>
    <t>Capital Outlay</t>
  </si>
  <si>
    <t>TOTAL</t>
  </si>
  <si>
    <t>Assumptions:</t>
  </si>
  <si>
    <t>Expenditures by Categories:</t>
  </si>
  <si>
    <t>Other</t>
  </si>
  <si>
    <t>Affected Agencies:  Transit</t>
  </si>
  <si>
    <t>Public Transportation</t>
  </si>
  <si>
    <t>Transit</t>
  </si>
  <si>
    <t>Standard Diesel</t>
  </si>
  <si>
    <t>Artic Diesel</t>
  </si>
  <si>
    <t>Artic Trolley</t>
  </si>
  <si>
    <t>Net Hours</t>
  </si>
  <si>
    <t>Salaries and benefits in each year's marginal cost are as follows, by fleet type:</t>
  </si>
  <si>
    <t>Hours increase in 2007 and 2008 when the service is operated for a full year.</t>
  </si>
  <si>
    <t>Ordinance/Motion No.:  2006-XXXX</t>
  </si>
  <si>
    <t>Title:  2006 September Service Change</t>
  </si>
  <si>
    <t>30 foot Diesel</t>
  </si>
  <si>
    <t>DART Service</t>
  </si>
  <si>
    <t>Hybrid</t>
  </si>
  <si>
    <t>The 2006 marginal cost per service hour by fleet type is based on the adopted 2006 budget.   Cost growth in 2007 and 2008 is assumed to be 3.4% per year:</t>
  </si>
  <si>
    <t>Grant funding of $775,000 is proportioned out over Sept. 2006 - Sept 2008</t>
  </si>
  <si>
    <t>Note Prepared By:  Mike Wold</t>
  </si>
  <si>
    <t>Note Reviewed By:  Jill Krecklow</t>
  </si>
  <si>
    <t>Fare Rev</t>
  </si>
  <si>
    <t>OTM Grant</t>
  </si>
  <si>
    <t>New fare paying ridership is estimated at 22 riders per added service hour, with an average fare of $0.7747 per ride.</t>
  </si>
  <si>
    <t>Fund Balance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</si>
</sst>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_)"/>
    <numFmt numFmtId="175" formatCode="0.0%"/>
    <numFmt numFmtId="176" formatCode="_-* #,##0.0_-;\-* #,##0.0_-;_-* &quot;-&quot;??_-;_-@_-"/>
    <numFmt numFmtId="177" formatCode="_-* #,##0_-;\-* #,##0_-;_-* &quot;-&quot;??_-;_-@_-"/>
    <numFmt numFmtId="178" formatCode="0.000"/>
    <numFmt numFmtId="179" formatCode="0.0"/>
    <numFmt numFmtId="180" formatCode="mm/dd/yy_)"/>
    <numFmt numFmtId="181" formatCode="General_)"/>
    <numFmt numFmtId="182" formatCode="_(&quot;$&quot;* #,##0.000_);_(&quot;$&quot;* \(#,##0.000\);_(&quot;$&quot;* &quot;-&quot;??_);_(@_)"/>
    <numFmt numFmtId="183" formatCode="_(&quot;$&quot;* #,##0.0000_);_(&quot;$&quot;* \(#,##0.0000\);_(&quot;$&quot;* &quot;-&quot;??_);_(@_)"/>
    <numFmt numFmtId="184" formatCode="_(&quot;$&quot;* #,##0.00000_);_(&quot;$&quot;* \(#,##0.00000\);_(&quot;$&quot;* &quot;-&quot;??_);_(@_)"/>
    <numFmt numFmtId="185" formatCode="_(&quot;$&quot;* #,##0.000000_);_(&quot;$&quot;* \(#,##0.000000\);_(&quot;$&quot;* &quot;-&quot;??_);_(@_)"/>
    <numFmt numFmtId="186" formatCode="_(&quot;$&quot;* #,##0.0000000_);_(&quot;$&quot;* \(#,##0.0000000\);_(&quot;$&quot;* &quot;-&quot;??_);_(@_)"/>
    <numFmt numFmtId="187" formatCode="_(&quot;$&quot;* #,##0.0_);_(&quot;$&quot;* \(#,##0.0\);_(&quot;$&quot;* &quot;-&quot;??_);_(@_)"/>
    <numFmt numFmtId="188" formatCode="_(&quot;$&quot;* #,##0_);_(&quot;$&quot;* \(#,##0\);_(&quot;$&quot;* &quot;-&quot;??_);_(@_)"/>
    <numFmt numFmtId="189" formatCode="0.000%"/>
    <numFmt numFmtId="190" formatCode="0000"/>
    <numFmt numFmtId="191" formatCode="&quot;$&quot;#,##0"/>
    <numFmt numFmtId="192" formatCode="&quot;$&quot;#,##0.00"/>
    <numFmt numFmtId="193" formatCode="0.0000"/>
    <numFmt numFmtId="194" formatCode="&quot;$&quot;#,##0.000"/>
    <numFmt numFmtId="195" formatCode="0.0_);\(0.0\)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0.5"/>
      <name val="Arial"/>
      <family val="2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name val="Small Font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Alignment="1">
      <alignment horizontal="centerContinuous"/>
      <protection/>
    </xf>
    <xf numFmtId="3" fontId="4" fillId="0" borderId="0" xfId="21" applyNumberFormat="1" applyFont="1" applyBorder="1">
      <alignment/>
      <protection/>
    </xf>
    <xf numFmtId="0" fontId="0" fillId="0" borderId="0" xfId="21" applyBorder="1">
      <alignment/>
      <protection/>
    </xf>
    <xf numFmtId="3" fontId="0" fillId="0" borderId="0" xfId="21" applyNumberFormat="1" applyBorder="1">
      <alignment/>
      <protection/>
    </xf>
    <xf numFmtId="3" fontId="0" fillId="0" borderId="0" xfId="21" applyNumberFormat="1">
      <alignment/>
      <protection/>
    </xf>
    <xf numFmtId="0" fontId="0" fillId="0" borderId="0" xfId="21" applyAlignment="1">
      <alignment horizontal="left"/>
      <protection/>
    </xf>
    <xf numFmtId="0" fontId="0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7" fillId="0" borderId="0" xfId="21" applyFont="1" applyAlignment="1">
      <alignment horizontal="centerContinuous"/>
      <protection/>
    </xf>
    <xf numFmtId="0" fontId="8" fillId="0" borderId="0" xfId="21" applyFont="1" applyAlignment="1">
      <alignment horizontal="left"/>
      <protection/>
    </xf>
    <xf numFmtId="0" fontId="6" fillId="0" borderId="0" xfId="21" applyFont="1" applyAlignment="1">
      <alignment horizontal="centerContinuous"/>
      <protection/>
    </xf>
    <xf numFmtId="0" fontId="6" fillId="0" borderId="1" xfId="21" applyFont="1" applyBorder="1" applyAlignment="1">
      <alignment horizontal="centerContinuous"/>
      <protection/>
    </xf>
    <xf numFmtId="0" fontId="6" fillId="0" borderId="2" xfId="21" applyFont="1" applyBorder="1" applyAlignment="1">
      <alignment horizontal="centerContinuous"/>
      <protection/>
    </xf>
    <xf numFmtId="0" fontId="6" fillId="0" borderId="0" xfId="21" applyFont="1" applyBorder="1" applyAlignment="1">
      <alignment horizontal="centerContinuous"/>
      <protection/>
    </xf>
    <xf numFmtId="0" fontId="6" fillId="0" borderId="3" xfId="21" applyFont="1" applyBorder="1">
      <alignment/>
      <protection/>
    </xf>
    <xf numFmtId="0" fontId="6" fillId="0" borderId="4" xfId="21" applyFont="1" applyBorder="1">
      <alignment/>
      <protection/>
    </xf>
    <xf numFmtId="0" fontId="6" fillId="0" borderId="0" xfId="21" applyFont="1" applyBorder="1">
      <alignment/>
      <protection/>
    </xf>
    <xf numFmtId="0" fontId="6" fillId="0" borderId="0" xfId="21" applyFont="1" applyBorder="1" applyAlignment="1">
      <alignment horizontal="left"/>
      <protection/>
    </xf>
    <xf numFmtId="0" fontId="0" fillId="0" borderId="0" xfId="21" applyFont="1">
      <alignment/>
      <protection/>
    </xf>
    <xf numFmtId="0" fontId="6" fillId="0" borderId="5" xfId="21" applyFont="1" applyBorder="1">
      <alignment/>
      <protection/>
    </xf>
    <xf numFmtId="0" fontId="6" fillId="0" borderId="6" xfId="21" applyFont="1" applyBorder="1">
      <alignment/>
      <protection/>
    </xf>
    <xf numFmtId="0" fontId="6" fillId="0" borderId="7" xfId="21" applyFont="1" applyBorder="1">
      <alignment/>
      <protection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8" xfId="21" applyFont="1" applyBorder="1" applyAlignment="1">
      <alignment wrapText="1"/>
      <protection/>
    </xf>
    <xf numFmtId="190" fontId="6" fillId="0" borderId="9" xfId="21" applyNumberFormat="1" applyFont="1" applyBorder="1">
      <alignment/>
      <protection/>
    </xf>
    <xf numFmtId="0" fontId="6" fillId="0" borderId="9" xfId="21" applyFont="1" applyBorder="1" applyAlignment="1">
      <alignment horizontal="center" wrapText="1"/>
      <protection/>
    </xf>
    <xf numFmtId="3" fontId="6" fillId="0" borderId="10" xfId="21" applyNumberFormat="1" applyFont="1" applyBorder="1">
      <alignment/>
      <protection/>
    </xf>
    <xf numFmtId="3" fontId="6" fillId="0" borderId="9" xfId="21" applyNumberFormat="1" applyFont="1" applyBorder="1" applyAlignment="1">
      <alignment horizontal="right"/>
      <protection/>
    </xf>
    <xf numFmtId="3" fontId="6" fillId="0" borderId="10" xfId="21" applyNumberFormat="1" applyFont="1" applyBorder="1" applyAlignment="1">
      <alignment horizontal="right"/>
      <protection/>
    </xf>
    <xf numFmtId="3" fontId="6" fillId="0" borderId="11" xfId="21" applyNumberFormat="1" applyFont="1" applyBorder="1" applyAlignment="1">
      <alignment horizontal="right"/>
      <protection/>
    </xf>
    <xf numFmtId="0" fontId="6" fillId="0" borderId="12" xfId="21" applyFont="1" applyBorder="1">
      <alignment/>
      <protection/>
    </xf>
    <xf numFmtId="0" fontId="6" fillId="0" borderId="13" xfId="21" applyFont="1" applyBorder="1">
      <alignment/>
      <protection/>
    </xf>
    <xf numFmtId="3" fontId="6" fillId="0" borderId="0" xfId="21" applyNumberFormat="1" applyFont="1">
      <alignment/>
      <protection/>
    </xf>
    <xf numFmtId="0" fontId="5" fillId="0" borderId="0" xfId="21" applyFont="1" applyBorder="1">
      <alignment/>
      <protection/>
    </xf>
    <xf numFmtId="190" fontId="6" fillId="0" borderId="9" xfId="21" applyNumberFormat="1" applyFont="1" applyBorder="1" applyAlignment="1">
      <alignment horizontal="center" wrapText="1"/>
      <protection/>
    </xf>
    <xf numFmtId="0" fontId="6" fillId="0" borderId="8" xfId="21" applyFont="1" applyBorder="1">
      <alignment/>
      <protection/>
    </xf>
    <xf numFmtId="190" fontId="6" fillId="0" borderId="9" xfId="21" applyNumberFormat="1" applyFont="1" applyBorder="1" applyAlignment="1">
      <alignment horizontal="right"/>
      <protection/>
    </xf>
    <xf numFmtId="190" fontId="6" fillId="0" borderId="9" xfId="21" applyNumberFormat="1" applyFont="1" applyBorder="1" applyAlignment="1">
      <alignment horizontal="center"/>
      <protection/>
    </xf>
    <xf numFmtId="0" fontId="6" fillId="0" borderId="14" xfId="21" applyFont="1" applyBorder="1">
      <alignment/>
      <protection/>
    </xf>
    <xf numFmtId="0" fontId="6" fillId="0" borderId="15" xfId="21" applyFont="1" applyBorder="1" applyAlignment="1">
      <alignment horizontal="center"/>
      <protection/>
    </xf>
    <xf numFmtId="0" fontId="6" fillId="0" borderId="16" xfId="21" applyFont="1" applyBorder="1" applyAlignment="1">
      <alignment horizontal="center"/>
      <protection/>
    </xf>
    <xf numFmtId="0" fontId="6" fillId="0" borderId="17" xfId="21" applyFont="1" applyBorder="1" applyAlignment="1">
      <alignment horizontal="center"/>
      <protection/>
    </xf>
    <xf numFmtId="0" fontId="6" fillId="0" borderId="18" xfId="21" applyFont="1" applyBorder="1" applyAlignment="1">
      <alignment horizontal="center"/>
      <protection/>
    </xf>
    <xf numFmtId="0" fontId="6" fillId="0" borderId="17" xfId="21" applyFont="1" applyBorder="1">
      <alignment/>
      <protection/>
    </xf>
    <xf numFmtId="0" fontId="6" fillId="0" borderId="18" xfId="21" applyFont="1" applyBorder="1">
      <alignment/>
      <protection/>
    </xf>
    <xf numFmtId="0" fontId="6" fillId="0" borderId="19" xfId="21" applyFont="1" applyBorder="1">
      <alignment/>
      <protection/>
    </xf>
    <xf numFmtId="0" fontId="6" fillId="0" borderId="20" xfId="21" applyFont="1" applyBorder="1">
      <alignment/>
      <protection/>
    </xf>
    <xf numFmtId="0" fontId="3" fillId="0" borderId="0" xfId="21" applyFont="1">
      <alignment/>
      <protection/>
    </xf>
    <xf numFmtId="173" fontId="0" fillId="0" borderId="9" xfId="15" applyNumberFormat="1" applyBorder="1" applyAlignment="1">
      <alignment/>
    </xf>
    <xf numFmtId="173" fontId="0" fillId="0" borderId="11" xfId="15" applyNumberFormat="1" applyBorder="1" applyAlignment="1">
      <alignment/>
    </xf>
    <xf numFmtId="0" fontId="8" fillId="0" borderId="0" xfId="21" applyFont="1" applyAlignment="1">
      <alignment horizontal="left" vertical="center" wrapText="1"/>
      <protection/>
    </xf>
    <xf numFmtId="0" fontId="8" fillId="0" borderId="0" xfId="21" applyFont="1" applyAlignment="1">
      <alignment horizontal="left" vertical="center"/>
      <protection/>
    </xf>
    <xf numFmtId="3" fontId="8" fillId="0" borderId="0" xfId="21" applyNumberFormat="1" applyFont="1" applyAlignment="1">
      <alignment horizontal="right" vertical="center" wrapText="1"/>
      <protection/>
    </xf>
    <xf numFmtId="192" fontId="8" fillId="0" borderId="0" xfId="21" applyNumberFormat="1" applyFont="1" applyAlignment="1">
      <alignment horizontal="right" vertical="center"/>
      <protection/>
    </xf>
    <xf numFmtId="191" fontId="0" fillId="0" borderId="21" xfId="15" applyNumberFormat="1" applyBorder="1" applyAlignment="1">
      <alignment/>
    </xf>
    <xf numFmtId="191" fontId="6" fillId="0" borderId="10" xfId="21" applyNumberFormat="1" applyFont="1" applyBorder="1">
      <alignment/>
      <protection/>
    </xf>
    <xf numFmtId="191" fontId="0" fillId="0" borderId="9" xfId="15" applyNumberFormat="1" applyBorder="1" applyAlignment="1">
      <alignment/>
    </xf>
    <xf numFmtId="191" fontId="6" fillId="0" borderId="9" xfId="15" applyNumberFormat="1" applyFont="1" applyBorder="1" applyAlignment="1">
      <alignment/>
    </xf>
    <xf numFmtId="191" fontId="6" fillId="0" borderId="10" xfId="15" applyNumberFormat="1" applyFont="1" applyBorder="1" applyAlignment="1">
      <alignment/>
    </xf>
    <xf numFmtId="191" fontId="6" fillId="0" borderId="11" xfId="15" applyNumberFormat="1" applyFont="1" applyBorder="1" applyAlignment="1">
      <alignment/>
    </xf>
    <xf numFmtId="191" fontId="6" fillId="0" borderId="11" xfId="21" applyNumberFormat="1" applyFont="1" applyBorder="1">
      <alignment/>
      <protection/>
    </xf>
    <xf numFmtId="191" fontId="6" fillId="0" borderId="9" xfId="21" applyNumberFormat="1" applyFont="1" applyBorder="1">
      <alignment/>
      <protection/>
    </xf>
    <xf numFmtId="191" fontId="0" fillId="0" borderId="0" xfId="21" applyNumberFormat="1" applyFont="1" applyBorder="1">
      <alignment/>
      <protection/>
    </xf>
    <xf numFmtId="191" fontId="5" fillId="0" borderId="13" xfId="21" applyNumberFormat="1" applyFont="1" applyBorder="1">
      <alignment/>
      <protection/>
    </xf>
    <xf numFmtId="191" fontId="5" fillId="0" borderId="22" xfId="21" applyNumberFormat="1" applyFont="1" applyBorder="1">
      <alignment/>
      <protection/>
    </xf>
    <xf numFmtId="3" fontId="0" fillId="0" borderId="0" xfId="21" applyNumberFormat="1" applyFont="1" applyFill="1">
      <alignment/>
      <protection/>
    </xf>
    <xf numFmtId="191" fontId="6" fillId="0" borderId="10" xfId="21" applyNumberFormat="1" applyFont="1" applyFill="1" applyBorder="1">
      <alignment/>
      <protection/>
    </xf>
    <xf numFmtId="191" fontId="6" fillId="0" borderId="11" xfId="21" applyNumberFormat="1" applyFont="1" applyFill="1" applyBorder="1">
      <alignment/>
      <protection/>
    </xf>
    <xf numFmtId="0" fontId="8" fillId="0" borderId="0" xfId="21" applyFont="1" applyBorder="1" applyAlignment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8" fillId="0" borderId="0" xfId="21" applyFont="1" applyBorder="1" applyAlignment="1">
      <alignment horizontal="left" vertical="center"/>
      <protection/>
    </xf>
    <xf numFmtId="192" fontId="8" fillId="0" borderId="0" xfId="21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left" vertical="center" wrapText="1"/>
    </xf>
    <xf numFmtId="0" fontId="8" fillId="0" borderId="23" xfId="21" applyFont="1" applyBorder="1" applyAlignment="1">
      <alignment horizontal="left" vertical="center" wrapText="1"/>
      <protection/>
    </xf>
    <xf numFmtId="3" fontId="8" fillId="0" borderId="23" xfId="21" applyNumberFormat="1" applyFont="1" applyBorder="1" applyAlignment="1">
      <alignment horizontal="right" vertical="center" wrapText="1"/>
      <protection/>
    </xf>
    <xf numFmtId="0" fontId="5" fillId="0" borderId="14" xfId="21" applyFont="1" applyBorder="1" applyAlignment="1">
      <alignment/>
      <protection/>
    </xf>
    <xf numFmtId="0" fontId="5" fillId="0" borderId="24" xfId="21" applyFont="1" applyBorder="1" applyAlignment="1">
      <alignment horizontal="center" wrapText="1"/>
      <protection/>
    </xf>
    <xf numFmtId="0" fontId="5" fillId="0" borderId="24" xfId="21" applyFont="1" applyBorder="1" applyAlignment="1">
      <alignment horizontal="center"/>
      <protection/>
    </xf>
    <xf numFmtId="0" fontId="5" fillId="0" borderId="25" xfId="21" applyFont="1" applyBorder="1" applyAlignment="1">
      <alignment horizontal="center"/>
      <protection/>
    </xf>
    <xf numFmtId="0" fontId="5" fillId="0" borderId="26" xfId="21" applyFont="1" applyBorder="1" applyAlignment="1">
      <alignment horizontal="center"/>
      <protection/>
    </xf>
    <xf numFmtId="191" fontId="5" fillId="0" borderId="27" xfId="17" applyNumberFormat="1" applyFont="1" applyBorder="1" applyAlignment="1">
      <alignment horizontal="right"/>
    </xf>
    <xf numFmtId="191" fontId="5" fillId="0" borderId="22" xfId="17" applyNumberFormat="1" applyFont="1" applyBorder="1" applyAlignment="1">
      <alignment horizontal="right"/>
    </xf>
    <xf numFmtId="0" fontId="9" fillId="0" borderId="1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3" fontId="8" fillId="0" borderId="23" xfId="21" applyNumberFormat="1" applyFont="1" applyFill="1" applyBorder="1" applyAlignment="1">
      <alignment horizontal="right" vertical="center" wrapText="1"/>
      <protection/>
    </xf>
    <xf numFmtId="3" fontId="8" fillId="0" borderId="0" xfId="21" applyNumberFormat="1" applyFont="1" applyBorder="1" applyAlignment="1">
      <alignment horizontal="right" vertical="center" wrapText="1"/>
      <protection/>
    </xf>
    <xf numFmtId="3" fontId="8" fillId="0" borderId="0" xfId="21" applyNumberFormat="1" applyFont="1" applyFill="1" applyBorder="1" applyAlignment="1">
      <alignment horizontal="right" vertical="center" wrapText="1"/>
      <protection/>
    </xf>
    <xf numFmtId="0" fontId="8" fillId="0" borderId="23" xfId="21" applyFont="1" applyBorder="1" applyAlignment="1">
      <alignment horizontal="left" vertical="center"/>
      <protection/>
    </xf>
    <xf numFmtId="192" fontId="8" fillId="0" borderId="23" xfId="21" applyNumberFormat="1" applyFont="1" applyBorder="1" applyAlignment="1">
      <alignment horizontal="right" vertical="center"/>
      <protection/>
    </xf>
    <xf numFmtId="0" fontId="8" fillId="0" borderId="28" xfId="21" applyFont="1" applyBorder="1" applyAlignment="1">
      <alignment horizontal="left" vertical="center"/>
      <protection/>
    </xf>
    <xf numFmtId="192" fontId="8" fillId="0" borderId="28" xfId="21" applyNumberFormat="1" applyFont="1" applyBorder="1" applyAlignment="1">
      <alignment horizontal="right" vertical="center"/>
      <protection/>
    </xf>
    <xf numFmtId="191" fontId="0" fillId="0" borderId="0" xfId="21" applyNumberFormat="1">
      <alignment/>
      <protection/>
    </xf>
    <xf numFmtId="0" fontId="8" fillId="0" borderId="0" xfId="21" applyFont="1" applyAlignment="1">
      <alignment horizontal="left" vertical="center" wrapText="1"/>
      <protection/>
    </xf>
    <xf numFmtId="0" fontId="0" fillId="0" borderId="0" xfId="0" applyAlignment="1">
      <alignment/>
    </xf>
    <xf numFmtId="0" fontId="6" fillId="0" borderId="4" xfId="21" applyFont="1" applyBorder="1" applyAlignment="1">
      <alignment/>
      <protection/>
    </xf>
    <xf numFmtId="0" fontId="6" fillId="0" borderId="29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6" fillId="0" borderId="4" xfId="21" applyFont="1" applyBorder="1" applyAlignment="1">
      <alignment horizontal="left"/>
      <protection/>
    </xf>
    <xf numFmtId="0" fontId="8" fillId="0" borderId="0" xfId="21" applyFont="1" applyAlignment="1">
      <alignment horizontal="left" wrapText="1"/>
      <protection/>
    </xf>
    <xf numFmtId="0" fontId="10" fillId="0" borderId="0" xfId="21" applyFont="1" applyBorder="1" applyAlignment="1">
      <alignment horizontal="left" vertical="center" wrapText="1"/>
      <protection/>
    </xf>
    <xf numFmtId="0" fontId="10" fillId="0" borderId="0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3" xfId="0" applyFont="1" applyBorder="1" applyAlignment="1">
      <alignment horizontal="left" vertical="top" wrapText="1"/>
    </xf>
    <xf numFmtId="0" fontId="10" fillId="0" borderId="0" xfId="21" applyFont="1" applyBorder="1" applyAlignment="1">
      <alignment vertical="center" wrapText="1"/>
      <protection/>
    </xf>
    <xf numFmtId="0" fontId="10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tabSelected="1" workbookViewId="0" topLeftCell="A10">
      <selection activeCell="D15" sqref="D15"/>
    </sheetView>
  </sheetViews>
  <sheetFormatPr defaultColWidth="9.140625" defaultRowHeight="12.75"/>
  <cols>
    <col min="1" max="1" width="22.421875" style="2" customWidth="1"/>
    <col min="2" max="2" width="6.421875" style="2" bestFit="1" customWidth="1"/>
    <col min="3" max="3" width="13.7109375" style="2" customWidth="1"/>
    <col min="4" max="4" width="13.57421875" style="2" customWidth="1"/>
    <col min="5" max="5" width="13.7109375" style="2" customWidth="1"/>
    <col min="6" max="6" width="14.140625" style="2" customWidth="1"/>
    <col min="7" max="16384" width="9.140625" style="2" customWidth="1"/>
  </cols>
  <sheetData>
    <row r="1" spans="1:8" ht="15.75">
      <c r="A1" s="9"/>
      <c r="B1" s="10"/>
      <c r="C1" s="11" t="s">
        <v>0</v>
      </c>
      <c r="D1" s="10"/>
      <c r="E1" s="10"/>
      <c r="F1" s="10"/>
      <c r="G1" s="1"/>
      <c r="H1" s="1"/>
    </row>
    <row r="2" spans="1:7" ht="14.25" thickBot="1">
      <c r="A2" s="12"/>
      <c r="B2" s="13"/>
      <c r="C2" s="13"/>
      <c r="D2" s="13"/>
      <c r="E2" s="13"/>
      <c r="F2" s="13"/>
      <c r="G2" s="3"/>
    </row>
    <row r="3" spans="1:7" ht="18" customHeight="1" thickTop="1">
      <c r="A3" s="99" t="s">
        <v>24</v>
      </c>
      <c r="B3" s="100"/>
      <c r="C3" s="100"/>
      <c r="D3" s="14"/>
      <c r="E3" s="14"/>
      <c r="F3" s="15"/>
      <c r="G3" s="3"/>
    </row>
    <row r="4" spans="1:7" ht="18" customHeight="1">
      <c r="A4" s="101" t="s">
        <v>25</v>
      </c>
      <c r="B4" s="97"/>
      <c r="C4" s="97"/>
      <c r="D4" s="16"/>
      <c r="E4" s="16"/>
      <c r="F4" s="17"/>
      <c r="G4" s="3"/>
    </row>
    <row r="5" spans="1:6" ht="18" customHeight="1">
      <c r="A5" s="98" t="s">
        <v>15</v>
      </c>
      <c r="B5" s="97"/>
      <c r="C5" s="20"/>
      <c r="D5" s="21"/>
      <c r="E5" s="19"/>
      <c r="F5" s="17"/>
    </row>
    <row r="6" spans="1:6" ht="18" customHeight="1">
      <c r="A6" s="18" t="s">
        <v>31</v>
      </c>
      <c r="B6" s="19"/>
      <c r="C6" s="19"/>
      <c r="D6" s="19"/>
      <c r="E6" s="19"/>
      <c r="F6" s="17"/>
    </row>
    <row r="7" spans="1:6" ht="18" customHeight="1" thickBot="1">
      <c r="A7" s="22" t="s">
        <v>32</v>
      </c>
      <c r="B7" s="23"/>
      <c r="C7" s="23"/>
      <c r="D7" s="23"/>
      <c r="E7" s="23"/>
      <c r="F7" s="24"/>
    </row>
    <row r="8" spans="1:7" ht="18" customHeight="1" thickTop="1">
      <c r="A8" s="25"/>
      <c r="B8" s="25"/>
      <c r="C8" s="19"/>
      <c r="D8" s="19"/>
      <c r="E8" s="19"/>
      <c r="F8" s="19"/>
      <c r="G8" s="8"/>
    </row>
    <row r="9" spans="1:6" ht="18" customHeight="1">
      <c r="A9" s="19" t="s">
        <v>1</v>
      </c>
      <c r="B9" s="25"/>
      <c r="C9" s="25"/>
      <c r="D9" s="25"/>
      <c r="E9" s="25"/>
      <c r="F9" s="25"/>
    </row>
    <row r="10" spans="1:7" ht="18" customHeight="1" thickBot="1">
      <c r="A10" s="26" t="s">
        <v>2</v>
      </c>
      <c r="B10" s="25"/>
      <c r="C10" s="25"/>
      <c r="D10" s="25"/>
      <c r="E10" s="25"/>
      <c r="F10" s="25"/>
      <c r="G10" s="8"/>
    </row>
    <row r="11" spans="1:6" ht="27">
      <c r="A11" s="79" t="s">
        <v>3</v>
      </c>
      <c r="B11" s="80" t="s">
        <v>4</v>
      </c>
      <c r="C11" s="80" t="s">
        <v>5</v>
      </c>
      <c r="D11" s="81">
        <v>2006</v>
      </c>
      <c r="E11" s="82">
        <v>2007</v>
      </c>
      <c r="F11" s="83">
        <v>2008</v>
      </c>
    </row>
    <row r="12" spans="1:6" ht="13.5">
      <c r="A12" s="27" t="s">
        <v>16</v>
      </c>
      <c r="B12" s="28">
        <v>4640</v>
      </c>
      <c r="C12" s="29" t="s">
        <v>33</v>
      </c>
      <c r="D12" s="70">
        <f>SUM(D32:D37)*22*0.7747</f>
        <v>100785.86184333324</v>
      </c>
      <c r="E12" s="70">
        <f>SUM(E32:E37)*22*0.7747</f>
        <v>370737.97878333274</v>
      </c>
      <c r="F12" s="71">
        <f>SUM(F32:F37)*22*0.7747</f>
        <v>370737.97878333274</v>
      </c>
    </row>
    <row r="13" spans="1:7" ht="13.5">
      <c r="A13" s="27" t="s">
        <v>16</v>
      </c>
      <c r="B13" s="28">
        <v>4640</v>
      </c>
      <c r="C13" s="29" t="s">
        <v>34</v>
      </c>
      <c r="D13" s="70">
        <v>106611</v>
      </c>
      <c r="E13" s="70">
        <v>388601</v>
      </c>
      <c r="F13" s="71">
        <v>279788</v>
      </c>
      <c r="G13" s="95"/>
    </row>
    <row r="14" spans="1:6" ht="13.5">
      <c r="A14" s="27" t="s">
        <v>16</v>
      </c>
      <c r="B14" s="28">
        <v>4640</v>
      </c>
      <c r="C14" s="29" t="s">
        <v>36</v>
      </c>
      <c r="D14" s="31">
        <v>171054</v>
      </c>
      <c r="E14" s="32">
        <v>680235</v>
      </c>
      <c r="F14" s="33">
        <v>836554</v>
      </c>
    </row>
    <row r="15" spans="1:6" ht="18" customHeight="1" thickBot="1">
      <c r="A15" s="34" t="s">
        <v>11</v>
      </c>
      <c r="B15" s="35"/>
      <c r="C15" s="35"/>
      <c r="D15" s="67">
        <f>SUM(D12:D14)</f>
        <v>378450.86184333323</v>
      </c>
      <c r="E15" s="67">
        <f>SUM(E12:E14)</f>
        <v>1439573.9787833327</v>
      </c>
      <c r="F15" s="68">
        <f>SUM(F12:F14)</f>
        <v>1487079.9787833327</v>
      </c>
    </row>
    <row r="16" spans="1:6" ht="18" customHeight="1">
      <c r="A16" s="25"/>
      <c r="B16" s="25"/>
      <c r="C16" s="25"/>
      <c r="D16" s="36"/>
      <c r="E16" s="36"/>
      <c r="F16" s="36"/>
    </row>
    <row r="17" spans="1:6" ht="18" customHeight="1" thickBot="1">
      <c r="A17" s="37" t="s">
        <v>6</v>
      </c>
      <c r="B17" s="19"/>
      <c r="C17" s="25"/>
      <c r="D17" s="25"/>
      <c r="E17" s="25"/>
      <c r="F17" s="25"/>
    </row>
    <row r="18" spans="1:6" ht="27">
      <c r="A18" s="79" t="s">
        <v>3</v>
      </c>
      <c r="B18" s="80" t="s">
        <v>4</v>
      </c>
      <c r="C18" s="80" t="s">
        <v>7</v>
      </c>
      <c r="D18" s="81">
        <v>2006</v>
      </c>
      <c r="E18" s="82">
        <v>2007</v>
      </c>
      <c r="F18" s="83">
        <v>2008</v>
      </c>
    </row>
    <row r="19" spans="1:6" ht="13.5">
      <c r="A19" s="27" t="s">
        <v>16</v>
      </c>
      <c r="B19" s="28">
        <v>4640</v>
      </c>
      <c r="C19" s="38" t="s">
        <v>17</v>
      </c>
      <c r="D19" s="59">
        <f>(D$32)*D39+(D$33)*D40+D$34*D41+D35*D42+D36*D43</f>
        <v>378450.8588333329</v>
      </c>
      <c r="E19" s="60">
        <f>(E$32)*E39+(E$33)*E40+E$34*E41+E35*E42+E36*E43</f>
        <v>1439574.1757298307</v>
      </c>
      <c r="F19" s="58">
        <f>(F$32)*F39+(F$33)*F40+F$34*F41+F35*F42+F36*F43</f>
        <v>1487080.1235289148</v>
      </c>
    </row>
    <row r="20" spans="1:6" ht="18" customHeight="1">
      <c r="A20" s="39"/>
      <c r="B20" s="40"/>
      <c r="C20" s="41"/>
      <c r="D20" s="30"/>
      <c r="E20" s="52"/>
      <c r="F20" s="53"/>
    </row>
    <row r="21" spans="1:6" ht="18" customHeight="1">
      <c r="A21" s="39"/>
      <c r="B21" s="40"/>
      <c r="C21" s="41"/>
      <c r="D21" s="30"/>
      <c r="E21" s="52"/>
      <c r="F21" s="53"/>
    </row>
    <row r="22" spans="1:7" ht="18" customHeight="1" thickBot="1">
      <c r="A22" s="34" t="s">
        <v>11</v>
      </c>
      <c r="B22" s="35"/>
      <c r="C22" s="35"/>
      <c r="D22" s="84">
        <f>SUM(D19:D21)</f>
        <v>378450.8588333329</v>
      </c>
      <c r="E22" s="84">
        <f>SUM(E19:E21)</f>
        <v>1439574.1757298307</v>
      </c>
      <c r="F22" s="85">
        <f>SUM(F19:F21)</f>
        <v>1487080.1235289148</v>
      </c>
      <c r="G22" s="4"/>
    </row>
    <row r="23" spans="1:6" ht="18" customHeight="1">
      <c r="A23" s="25"/>
      <c r="B23" s="25"/>
      <c r="C23" s="25"/>
      <c r="D23" s="36"/>
      <c r="E23" s="36"/>
      <c r="F23" s="36"/>
    </row>
    <row r="24" spans="1:6" ht="18" customHeight="1" thickBot="1">
      <c r="A24" s="37" t="s">
        <v>13</v>
      </c>
      <c r="B24" s="19"/>
      <c r="C24" s="19"/>
      <c r="D24" s="25"/>
      <c r="E24" s="25"/>
      <c r="F24" s="25"/>
    </row>
    <row r="25" spans="1:8" ht="18" customHeight="1">
      <c r="A25" s="42"/>
      <c r="B25" s="43"/>
      <c r="C25" s="44"/>
      <c r="D25" s="81">
        <v>2006</v>
      </c>
      <c r="E25" s="82">
        <v>2007</v>
      </c>
      <c r="F25" s="83">
        <v>2008</v>
      </c>
      <c r="G25" s="5"/>
      <c r="H25" s="5"/>
    </row>
    <row r="26" spans="1:8" ht="18" customHeight="1">
      <c r="A26" s="39" t="s">
        <v>8</v>
      </c>
      <c r="B26" s="45"/>
      <c r="C26" s="46"/>
      <c r="D26" s="59">
        <f>D$32*D44+D$33*D45+D$34*D46+D35*D47</f>
        <v>213791.00049999973</v>
      </c>
      <c r="E26" s="60">
        <f>E$32*E44+E$33*E45+E$34*E46+E35*E47</f>
        <v>813480.0183253315</v>
      </c>
      <c r="F26" s="58">
        <f>F$32*F44+F$33*F45+F$34*F46+F35*F47</f>
        <v>840324.8589300674</v>
      </c>
      <c r="G26" s="5"/>
      <c r="H26" s="5"/>
    </row>
    <row r="27" spans="1:8" ht="18" customHeight="1">
      <c r="A27" s="39" t="s">
        <v>9</v>
      </c>
      <c r="B27" s="47"/>
      <c r="C27" s="48"/>
      <c r="D27" s="61">
        <f>+D22-D26</f>
        <v>164659.85833333316</v>
      </c>
      <c r="E27" s="62">
        <f>+E22-E26</f>
        <v>626094.1574044992</v>
      </c>
      <c r="F27" s="63">
        <f>+F22-F26</f>
        <v>646755.2645988474</v>
      </c>
      <c r="G27" s="6"/>
      <c r="H27" s="6"/>
    </row>
    <row r="28" spans="1:8" ht="18" customHeight="1">
      <c r="A28" s="39" t="s">
        <v>10</v>
      </c>
      <c r="B28" s="47"/>
      <c r="C28" s="48"/>
      <c r="D28" s="59"/>
      <c r="E28" s="59"/>
      <c r="F28" s="64"/>
      <c r="G28" s="6"/>
      <c r="H28" s="6"/>
    </row>
    <row r="29" spans="1:6" ht="18" customHeight="1">
      <c r="A29" s="39" t="s">
        <v>14</v>
      </c>
      <c r="B29" s="47"/>
      <c r="C29" s="48"/>
      <c r="D29" s="65"/>
      <c r="E29" s="66"/>
      <c r="F29" s="64"/>
    </row>
    <row r="30" spans="1:8" ht="18" customHeight="1" thickBot="1">
      <c r="A30" s="34" t="s">
        <v>11</v>
      </c>
      <c r="B30" s="49"/>
      <c r="C30" s="50"/>
      <c r="D30" s="67">
        <f>SUM(D26:D29)</f>
        <v>378450.8588333329</v>
      </c>
      <c r="E30" s="67">
        <f>SUM(E26:E29)</f>
        <v>1439574.1757298307</v>
      </c>
      <c r="F30" s="68">
        <f>SUM(F26:F29)</f>
        <v>1487080.1235289148</v>
      </c>
      <c r="G30" s="7"/>
      <c r="H30" s="7"/>
    </row>
    <row r="31" spans="1:8" ht="18" customHeight="1">
      <c r="A31" s="51" t="s">
        <v>12</v>
      </c>
      <c r="B31" s="25"/>
      <c r="C31" s="25"/>
      <c r="D31" s="86">
        <v>2006</v>
      </c>
      <c r="E31" s="86">
        <v>2007</v>
      </c>
      <c r="F31" s="86">
        <v>2008</v>
      </c>
      <c r="G31" s="7"/>
      <c r="H31" s="7"/>
    </row>
    <row r="32" spans="1:8" ht="12.75">
      <c r="A32" s="109" t="s">
        <v>23</v>
      </c>
      <c r="B32" s="110"/>
      <c r="C32" s="87" t="s">
        <v>26</v>
      </c>
      <c r="D32" s="56">
        <v>-4760.266666666666</v>
      </c>
      <c r="E32" s="56">
        <v>-17385.916666666668</v>
      </c>
      <c r="F32" s="56">
        <v>-17385.916666666668</v>
      </c>
      <c r="G32" s="7"/>
      <c r="H32" s="7"/>
    </row>
    <row r="33" spans="1:8" ht="12.75">
      <c r="A33" s="109"/>
      <c r="B33" s="110"/>
      <c r="C33" s="87" t="s">
        <v>18</v>
      </c>
      <c r="D33" s="56">
        <f>9680.08333333333+634.616666666667</f>
        <v>10314.699999999997</v>
      </c>
      <c r="E33" s="56">
        <f>2199.6+35445.1833333333</f>
        <v>37644.7833333333</v>
      </c>
      <c r="F33" s="56">
        <f>2199.6+35445.1833333333</f>
        <v>37644.7833333333</v>
      </c>
      <c r="G33" s="7"/>
      <c r="H33" s="7"/>
    </row>
    <row r="34" spans="1:8" ht="13.5" customHeight="1">
      <c r="A34" s="110"/>
      <c r="B34" s="110"/>
      <c r="C34" s="72" t="s">
        <v>19</v>
      </c>
      <c r="D34" s="56">
        <f>-1751.91666666667+749.133333333333</f>
        <v>-1002.7833333333366</v>
      </c>
      <c r="E34" s="56">
        <f>-6291.23333333333+2798.23333333333</f>
        <v>-3492.999999999997</v>
      </c>
      <c r="F34" s="56">
        <f>-6291.23333333333+2798.23333333333</f>
        <v>-3492.999999999997</v>
      </c>
      <c r="G34" s="7"/>
      <c r="H34" s="7"/>
    </row>
    <row r="35" spans="1:8" ht="12.75" customHeight="1" hidden="1">
      <c r="A35" s="110"/>
      <c r="B35" s="110"/>
      <c r="C35" s="54" t="s">
        <v>20</v>
      </c>
      <c r="D35" s="78"/>
      <c r="E35" s="88"/>
      <c r="F35" s="78"/>
      <c r="G35" s="69"/>
      <c r="H35" s="7"/>
    </row>
    <row r="36" spans="1:8" ht="12.75" customHeight="1">
      <c r="A36" s="110"/>
      <c r="B36" s="110"/>
      <c r="C36" s="54" t="s">
        <v>28</v>
      </c>
      <c r="D36" s="89">
        <v>565.6666666666666</v>
      </c>
      <c r="E36" s="90">
        <v>2069.233333333333</v>
      </c>
      <c r="F36" s="90">
        <v>2069.233333333333</v>
      </c>
      <c r="G36" s="69"/>
      <c r="H36" s="7"/>
    </row>
    <row r="37" spans="1:8" ht="12.75">
      <c r="A37" s="111"/>
      <c r="B37" s="111"/>
      <c r="C37" s="54" t="s">
        <v>27</v>
      </c>
      <c r="D37" s="78">
        <v>796.1666666666666</v>
      </c>
      <c r="E37" s="88">
        <v>2917.483333333333</v>
      </c>
      <c r="F37" s="88">
        <v>2917.483333333333</v>
      </c>
      <c r="G37" s="69"/>
      <c r="H37" s="7"/>
    </row>
    <row r="38" spans="1:8" ht="13.5" customHeight="1">
      <c r="A38" s="76" t="s">
        <v>21</v>
      </c>
      <c r="B38" s="76"/>
      <c r="C38" s="77"/>
      <c r="D38" s="78">
        <f>SUM(D32:D37)</f>
        <v>5913.483333333328</v>
      </c>
      <c r="E38" s="78">
        <f>SUM(E32:E37)</f>
        <v>21752.5833333333</v>
      </c>
      <c r="F38" s="78">
        <f>SUM(F32:F37)</f>
        <v>21752.5833333333</v>
      </c>
      <c r="G38" s="69"/>
      <c r="H38" s="7"/>
    </row>
    <row r="39" spans="1:6" ht="16.5" customHeight="1">
      <c r="A39" s="103" t="s">
        <v>29</v>
      </c>
      <c r="B39" s="104"/>
      <c r="C39" s="74" t="s">
        <v>26</v>
      </c>
      <c r="D39" s="75">
        <v>69.78</v>
      </c>
      <c r="E39" s="75">
        <f aca="true" t="shared" si="0" ref="E39:F47">D39*1.033</f>
        <v>72.08274</v>
      </c>
      <c r="F39" s="75">
        <f t="shared" si="0"/>
        <v>74.46147042</v>
      </c>
    </row>
    <row r="40" spans="1:6" ht="16.5" customHeight="1">
      <c r="A40" s="103"/>
      <c r="B40" s="104"/>
      <c r="C40" s="74" t="s">
        <v>18</v>
      </c>
      <c r="D40" s="75">
        <v>73.87</v>
      </c>
      <c r="E40" s="75">
        <f t="shared" si="0"/>
        <v>76.30771</v>
      </c>
      <c r="F40" s="75">
        <f t="shared" si="0"/>
        <v>78.82586443</v>
      </c>
    </row>
    <row r="41" spans="1:6" ht="16.5" customHeight="1">
      <c r="A41" s="103"/>
      <c r="B41" s="104"/>
      <c r="C41" s="74" t="s">
        <v>19</v>
      </c>
      <c r="D41" s="75">
        <v>86.19</v>
      </c>
      <c r="E41" s="75">
        <f t="shared" si="0"/>
        <v>89.03426999999999</v>
      </c>
      <c r="F41" s="75">
        <f t="shared" si="0"/>
        <v>91.97240090999999</v>
      </c>
    </row>
    <row r="42" spans="1:6" ht="16.5" customHeight="1">
      <c r="A42" s="104"/>
      <c r="B42" s="104"/>
      <c r="C42" s="74" t="s">
        <v>28</v>
      </c>
      <c r="D42" s="75">
        <v>79.66</v>
      </c>
      <c r="E42" s="75">
        <f t="shared" si="0"/>
        <v>82.28877999999999</v>
      </c>
      <c r="F42" s="75">
        <f t="shared" si="0"/>
        <v>85.00430973999998</v>
      </c>
    </row>
    <row r="43" spans="1:6" ht="12.75">
      <c r="A43" s="105"/>
      <c r="B43" s="105"/>
      <c r="C43" s="91" t="s">
        <v>27</v>
      </c>
      <c r="D43" s="92">
        <f>53.3+8.76</f>
        <v>62.059999999999995</v>
      </c>
      <c r="E43" s="92">
        <f>54.36+8.76*1.033</f>
        <v>63.409079999999996</v>
      </c>
      <c r="F43" s="92">
        <f t="shared" si="0"/>
        <v>65.50157963999999</v>
      </c>
    </row>
    <row r="44" spans="1:6" ht="12.75">
      <c r="A44" s="106" t="s">
        <v>22</v>
      </c>
      <c r="B44" s="106"/>
      <c r="C44" s="93" t="s">
        <v>26</v>
      </c>
      <c r="D44" s="94">
        <v>46.97</v>
      </c>
      <c r="E44" s="94">
        <f t="shared" si="0"/>
        <v>48.52000999999999</v>
      </c>
      <c r="F44" s="94">
        <f t="shared" si="0"/>
        <v>50.12117032999999</v>
      </c>
    </row>
    <row r="45" spans="1:6" ht="12.75">
      <c r="A45" s="107"/>
      <c r="B45" s="107"/>
      <c r="C45" s="74" t="s">
        <v>18</v>
      </c>
      <c r="D45" s="75">
        <v>46.97</v>
      </c>
      <c r="E45" s="75">
        <f t="shared" si="0"/>
        <v>48.52000999999999</v>
      </c>
      <c r="F45" s="75">
        <f t="shared" si="0"/>
        <v>50.12117032999999</v>
      </c>
    </row>
    <row r="46" spans="1:6" ht="12.75">
      <c r="A46" s="107"/>
      <c r="B46" s="107"/>
      <c r="C46" s="74" t="s">
        <v>19</v>
      </c>
      <c r="D46" s="75">
        <v>46.97</v>
      </c>
      <c r="E46" s="75">
        <f t="shared" si="0"/>
        <v>48.52000999999999</v>
      </c>
      <c r="F46" s="75">
        <f t="shared" si="0"/>
        <v>50.12117032999999</v>
      </c>
    </row>
    <row r="47" spans="1:6" ht="12.75">
      <c r="A47" s="108"/>
      <c r="B47" s="108"/>
      <c r="C47" s="91" t="s">
        <v>28</v>
      </c>
      <c r="D47" s="92">
        <v>46.97</v>
      </c>
      <c r="E47" s="92">
        <f t="shared" si="0"/>
        <v>48.52000999999999</v>
      </c>
      <c r="F47" s="92">
        <f t="shared" si="0"/>
        <v>50.12117032999999</v>
      </c>
    </row>
    <row r="48" spans="1:6" ht="12.75" hidden="1">
      <c r="A48" s="73"/>
      <c r="B48" s="73"/>
      <c r="C48" s="55" t="s">
        <v>20</v>
      </c>
      <c r="D48" s="57">
        <v>57.17</v>
      </c>
      <c r="E48" s="57">
        <f>D48*1.03</f>
        <v>58.8851</v>
      </c>
      <c r="F48" s="57">
        <f>E48*1.03</f>
        <v>60.651653</v>
      </c>
    </row>
    <row r="49" spans="1:6" ht="16.5" customHeight="1">
      <c r="A49" s="102" t="s">
        <v>35</v>
      </c>
      <c r="B49" s="102"/>
      <c r="C49" s="102"/>
      <c r="D49" s="102"/>
      <c r="E49" s="102"/>
      <c r="F49" s="102"/>
    </row>
    <row r="50" spans="1:6" ht="12.75" customHeight="1">
      <c r="A50" s="96" t="s">
        <v>30</v>
      </c>
      <c r="B50" s="97"/>
      <c r="C50" s="97"/>
      <c r="D50" s="97"/>
      <c r="E50" s="97"/>
      <c r="F50" s="97"/>
    </row>
  </sheetData>
  <mergeCells count="8">
    <mergeCell ref="A50:F50"/>
    <mergeCell ref="A5:B5"/>
    <mergeCell ref="A3:C3"/>
    <mergeCell ref="A4:C4"/>
    <mergeCell ref="A49:F49"/>
    <mergeCell ref="A39:B43"/>
    <mergeCell ref="A44:B47"/>
    <mergeCell ref="A32:B37"/>
  </mergeCells>
  <printOptions horizontalCentered="1"/>
  <pageMargins left="0.5" right="0.5" top="0.52" bottom="0.82" header="0.23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Darcia Thurman</dc:creator>
  <cp:keywords/>
  <dc:description/>
  <cp:lastModifiedBy>Pedroza, Melani</cp:lastModifiedBy>
  <cp:lastPrinted>2005-03-01T21:05:06Z</cp:lastPrinted>
  <dcterms:created xsi:type="dcterms:W3CDTF">2002-04-29T21:15:32Z</dcterms:created>
  <dcterms:modified xsi:type="dcterms:W3CDTF">2006-04-20T22:17:49Z</dcterms:modified>
  <cp:category/>
  <cp:version/>
  <cp:contentType/>
  <cp:contentStatus/>
</cp:coreProperties>
</file>