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60" yWindow="40" windowWidth="16800" windowHeight="8230" activeTab="0"/>
  </bookViews>
  <sheets>
    <sheet name="Fiscal Note  New Format -STATIC" sheetId="18" r:id="rId1"/>
    <sheet name="Fiscal Note - New Format" sheetId="17" state="hidden" r:id="rId2"/>
    <sheet name="CSP_all annual" sheetId="14" state="hidden" r:id="rId3"/>
    <sheet name="Annual Service Change_all" sheetId="13" state="hidden" r:id="rId4"/>
    <sheet name="2017 Service Change" sheetId="3" state="hidden" r:id="rId5"/>
    <sheet name="2017 actual budget" sheetId="15" state="hidden" r:id="rId6"/>
    <sheet name="Bus_type" sheetId="21" state="hidden" r:id="rId7"/>
    <sheet name="Sheet1" sheetId="20" state="hidden" r:id="rId8"/>
  </sheets>
  <externalReferences>
    <externalReference r:id="rId12"/>
  </externalReferences>
  <definedNames>
    <definedName name="March2016Projects">'[1]Reference'!$A$1:$A$8</definedName>
    <definedName name="_xlnm.Print_Area" localSheetId="2">'CSP_all annual'!$A$1:$H$68</definedName>
    <definedName name="_xlnm.Print_Area" localSheetId="1">'Fiscal Note - New Format'!$A$1:$G$69</definedName>
    <definedName name="_xlnm.Print_Area" localSheetId="0">'Fiscal Note  New Format -STATIC'!$A$1:$I$78</definedName>
  </definedNames>
  <calcPr calcId="152511"/>
  <pivotCaches>
    <pivotCache cacheId="0" r:id="rId9"/>
  </pivotCaches>
</workbook>
</file>

<file path=xl/comments4.xml><?xml version="1.0" encoding="utf-8"?>
<comments xmlns="http://schemas.openxmlformats.org/spreadsheetml/2006/main">
  <authors>
    <author>Moran, Tom</author>
  </authors>
  <commentList>
    <comment ref="E24" authorId="0">
      <text>
        <r>
          <rPr>
            <b/>
            <sz val="9"/>
            <rFont val="Tahoma"/>
            <family val="2"/>
          </rPr>
          <t>Moran, Tom:</t>
        </r>
        <r>
          <rPr>
            <sz val="9"/>
            <rFont val="Tahoma"/>
            <family val="2"/>
          </rPr>
          <t xml:space="preserve">
Annual Costs in 2016, 2017 &amp; 2018</t>
        </r>
      </text>
    </comment>
    <comment ref="E42" authorId="0">
      <text>
        <r>
          <rPr>
            <b/>
            <sz val="9"/>
            <rFont val="Tahoma"/>
            <family val="2"/>
          </rPr>
          <t>Moran, Tom:</t>
        </r>
        <r>
          <rPr>
            <sz val="9"/>
            <rFont val="Tahoma"/>
            <family val="2"/>
          </rPr>
          <t xml:space="preserve">
2016 Annual Cost, prorated for partial year.</t>
        </r>
      </text>
    </comment>
  </commentList>
</comments>
</file>

<file path=xl/sharedStrings.xml><?xml version="1.0" encoding="utf-8"?>
<sst xmlns="http://schemas.openxmlformats.org/spreadsheetml/2006/main" count="3537" uniqueCount="608">
  <si>
    <t>FISCAL NOTE</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</si>
  <si>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</si>
  <si>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</si>
  <si>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</si>
  <si>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</si>
  <si>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</si>
  <si>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</si>
  <si>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</si>
  <si>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</si>
  <si>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 xml:space="preserve">TOTAL </t>
  </si>
  <si>
    <t>Expenditures from:</t>
  </si>
  <si>
    <t>Department</t>
  </si>
  <si>
    <t>TOTAL</t>
  </si>
  <si>
    <t>Expenditures by Categories</t>
  </si>
  <si>
    <t>Assumptions:</t>
  </si>
  <si>
    <t>Ordinance/Motion No.   00-</t>
  </si>
  <si>
    <t>Transit</t>
  </si>
  <si>
    <t>Nitin Chadha</t>
  </si>
  <si>
    <t>Public Transportation</t>
  </si>
  <si>
    <t>Salaries &amp; Benefits</t>
  </si>
  <si>
    <t>Supplies and Services</t>
  </si>
  <si>
    <t>Net Hours</t>
  </si>
  <si>
    <t>35' Diesel/Hybrid</t>
  </si>
  <si>
    <t>40’ Diesel/Hybrid</t>
  </si>
  <si>
    <t>60’ Diesel/Hybrid</t>
  </si>
  <si>
    <t>60’ Diesel/Hybrid, RapidRide</t>
  </si>
  <si>
    <t>40’ Trolley</t>
  </si>
  <si>
    <t>60’ Trolley</t>
  </si>
  <si>
    <t>Hourly Rate</t>
  </si>
  <si>
    <t>See notes below.</t>
  </si>
  <si>
    <t xml:space="preserve">Salaries and Benefits  </t>
  </si>
  <si>
    <t>Salaries and benefits in each year's marginal cost are estimates based upon a system wide average of 70% of the hourly rate.</t>
  </si>
  <si>
    <t>Fare Revenue</t>
  </si>
  <si>
    <t>Notes:</t>
  </si>
  <si>
    <t xml:space="preserve">Operating rates- </t>
  </si>
  <si>
    <t>Rates are typically developed based on the adopted budget, and do not take into account any supplemental revisions that occur during a year. Such changes are reflected in the annual reconciliation.</t>
  </si>
  <si>
    <t>The Operating rates are developed through an allocation process that identifies costs in a variety of cost pools that are spread across services (e.g. Access, Vanpool, Link, Streetcar, Motorbus and Trolley) through application of variables such as hours, miles or FTEs.</t>
  </si>
  <si>
    <t>Weekday</t>
  </si>
  <si>
    <t>Saturday</t>
  </si>
  <si>
    <t>Sunday</t>
  </si>
  <si>
    <t>Total</t>
  </si>
  <si>
    <t>Peak</t>
  </si>
  <si>
    <t>1-Factor</t>
  </si>
  <si>
    <t>Fully Allocated</t>
  </si>
  <si>
    <t>AllKC (excl DART)</t>
  </si>
  <si>
    <t>30'</t>
  </si>
  <si>
    <t>40'Diesel/Hybrid</t>
  </si>
  <si>
    <t>DART</t>
  </si>
  <si>
    <t>Days of Service</t>
  </si>
  <si>
    <t>Days of Service by Phased Reduction periods</t>
  </si>
  <si>
    <t>Wk</t>
  </si>
  <si>
    <t>Sa</t>
  </si>
  <si>
    <t>Su</t>
  </si>
  <si>
    <t>FALL</t>
  </si>
  <si>
    <t>SPR</t>
  </si>
  <si>
    <t>SUM</t>
  </si>
  <si>
    <t>Summer Adds</t>
  </si>
  <si>
    <t>SPR/SUM</t>
  </si>
  <si>
    <t>Sum of Annual Changes</t>
  </si>
  <si>
    <t>Annual Total</t>
  </si>
  <si>
    <t>Summary of Expenditures</t>
  </si>
  <si>
    <t>2016</t>
  </si>
  <si>
    <t>2017</t>
  </si>
  <si>
    <t>2018</t>
  </si>
  <si>
    <t>35’ Diesel/Hybrid</t>
  </si>
  <si>
    <t>Fleet Type</t>
  </si>
  <si>
    <t>40'/60' Hybrid</t>
  </si>
  <si>
    <t>40' Trolley</t>
  </si>
  <si>
    <t>60' Hybrid</t>
  </si>
  <si>
    <t>60' Trolley</t>
  </si>
  <si>
    <t>40'/60' Trolley</t>
  </si>
  <si>
    <t>David VanderZee</t>
  </si>
  <si>
    <t>Grand Total</t>
  </si>
  <si>
    <t>Sun</t>
  </si>
  <si>
    <t>Sat</t>
  </si>
  <si>
    <t>Total Weekday</t>
  </si>
  <si>
    <t>Total Saturday</t>
  </si>
  <si>
    <t>Total Sunday</t>
  </si>
  <si>
    <t>Full year</t>
  </si>
  <si>
    <t>Motorbus Blended Rate</t>
  </si>
  <si>
    <t>Trolley Blended Rate</t>
  </si>
  <si>
    <t>60'Diesel</t>
  </si>
  <si>
    <t>60'Hybrid</t>
  </si>
  <si>
    <t>60' RapidRide</t>
  </si>
  <si>
    <t>Other</t>
  </si>
  <si>
    <t xml:space="preserve">The above farebox revenues are estimates only and are based on the system wide estimated rides per service hour and average system wide fare as noted above.  </t>
  </si>
  <si>
    <t xml:space="preserve">Revenues- </t>
  </si>
  <si>
    <t xml:space="preserve">Ordinance/Motion:  </t>
  </si>
  <si>
    <t>Date Prepared:</t>
  </si>
  <si>
    <t>Date Reviewed:</t>
  </si>
  <si>
    <t>Description of request:</t>
  </si>
  <si>
    <t>Agency</t>
  </si>
  <si>
    <t>Fund Code</t>
  </si>
  <si>
    <t>Revenue Source</t>
  </si>
  <si>
    <t>2017/2018</t>
  </si>
  <si>
    <t>2019/2020</t>
  </si>
  <si>
    <t xml:space="preserve">Expenditures by Categories </t>
  </si>
  <si>
    <t>Does this legislation require a budget supplemental?</t>
  </si>
  <si>
    <t>Notes and Assumptions:</t>
  </si>
  <si>
    <t>Affected Agency and/or Agencies:   Transit Division</t>
  </si>
  <si>
    <t xml:space="preserve"> </t>
  </si>
  <si>
    <t>Transportation</t>
  </si>
  <si>
    <t>No</t>
  </si>
  <si>
    <t>Note Prepared By:  David VanderZee</t>
  </si>
  <si>
    <t>2-Factor FullyAllocated</t>
  </si>
  <si>
    <t>2-Factor Direct</t>
  </si>
  <si>
    <t>Direct</t>
  </si>
  <si>
    <t>PerHour</t>
  </si>
  <si>
    <t>PerMile</t>
  </si>
  <si>
    <t>All KC Bus (excl. DART)</t>
  </si>
  <si>
    <t>60' Diesel</t>
  </si>
  <si>
    <t>40'Trolley</t>
  </si>
  <si>
    <t>60'Trolley</t>
  </si>
  <si>
    <t>DSTT per hour</t>
  </si>
  <si>
    <t>SLU Streetcar</t>
  </si>
  <si>
    <t>Hour changes in 2016, 2017 and 2018 are based on daily hours, including 79 weekdays, 17 Saturdays, and 17 Sunday/holidays in 2016; 256 weekdays, 52 Saturdays, and 57 Sunday/holidays in 2017; and 255 weekdays, 52 Saturdays and 58 Sunday/Holidays in 2018.</t>
  </si>
  <si>
    <t>March Changes</t>
  </si>
  <si>
    <t>2017 Service Prorated</t>
  </si>
  <si>
    <t>2017/2018 FISCAL NOTE</t>
  </si>
  <si>
    <t>2021/2022</t>
  </si>
  <si>
    <t>Hour changes in 2017, 2018 and 2019 are based on daily hours, including 206 weekdays, 43 Saturdays, and 47 Sunday/holidays in 2017; 255 weekdays, 52 Saturdays, and 58 Sunday/holidays in 2018; and 255 weekdays, 52 Saturdays and 58 Sunday/Holidays in 2019.</t>
  </si>
  <si>
    <t>Fall Changes</t>
  </si>
  <si>
    <t>Fall 2017 Service/2017 Service</t>
  </si>
  <si>
    <t>Hour changes in 2017, 2018 and 2019 are based on daily hours, including 79 weekdays, 17 Saturdays, and 18 Sunday/holidays in 2017; 255 weekdays, 52 Saturdays, and 58 Sunday/holidays in 2018; and 255 weekdays, 52 Saturdays and 58 Sunday/Holidays in 2019.</t>
  </si>
  <si>
    <t>Rte</t>
  </si>
  <si>
    <t>Pt</t>
  </si>
  <si>
    <t>Ex</t>
  </si>
  <si>
    <t>I/O</t>
  </si>
  <si>
    <t>KeyBl</t>
  </si>
  <si>
    <t>Src</t>
  </si>
  <si>
    <t>Obs</t>
  </si>
  <si>
    <t>StTime</t>
  </si>
  <si>
    <t>EndTime</t>
  </si>
  <si>
    <t>StTP</t>
  </si>
  <si>
    <t>EndTP</t>
  </si>
  <si>
    <t>LdFac</t>
  </si>
  <si>
    <t>Rides</t>
  </si>
  <si>
    <t>LoadAvg</t>
  </si>
  <si>
    <t>OnAv</t>
  </si>
  <si>
    <t>OnMx</t>
  </si>
  <si>
    <t>OnMn</t>
  </si>
  <si>
    <t>OffAv</t>
  </si>
  <si>
    <t>OffMx</t>
  </si>
  <si>
    <t>OffMn</t>
  </si>
  <si>
    <t>LoadMax</t>
  </si>
  <si>
    <t>LoadMin</t>
  </si>
  <si>
    <t>RevMin</t>
  </si>
  <si>
    <t>Rdr/RHr</t>
  </si>
  <si>
    <t>RevMile</t>
  </si>
  <si>
    <t>PlHrs</t>
  </si>
  <si>
    <t>RvHrs</t>
  </si>
  <si>
    <t>AnnPlMls</t>
  </si>
  <si>
    <t>AnnPlHrs</t>
  </si>
  <si>
    <t>AnnRvHrs</t>
  </si>
  <si>
    <t>AnnRides</t>
  </si>
  <si>
    <t>Seats</t>
  </si>
  <si>
    <t>Bus</t>
  </si>
  <si>
    <t>Day</t>
  </si>
  <si>
    <t>Pk</t>
  </si>
  <si>
    <t/>
  </si>
  <si>
    <t>I</t>
  </si>
  <si>
    <t>APC</t>
  </si>
  <si>
    <t xml:space="preserve"> 5:40 AM</t>
  </si>
  <si>
    <t xml:space="preserve"> 6:24 AM</t>
  </si>
  <si>
    <t>SDPTNE95</t>
  </si>
  <si>
    <t xml:space="preserve">ID  S/B </t>
  </si>
  <si>
    <t>#Name?</t>
  </si>
  <si>
    <t>WK</t>
  </si>
  <si>
    <t>P</t>
  </si>
  <si>
    <t xml:space="preserve"> 6:00 AM</t>
  </si>
  <si>
    <t xml:space="preserve"> 6:44 AM</t>
  </si>
  <si>
    <t xml:space="preserve"> 6:21 AM</t>
  </si>
  <si>
    <t xml:space="preserve"> 7:07 AM</t>
  </si>
  <si>
    <t xml:space="preserve"> 6:37 AM</t>
  </si>
  <si>
    <t xml:space="preserve"> 7:24 AM</t>
  </si>
  <si>
    <t xml:space="preserve"> 6:47 AM</t>
  </si>
  <si>
    <t xml:space="preserve"> 7:42 AM</t>
  </si>
  <si>
    <t xml:space="preserve">35NE130 </t>
  </si>
  <si>
    <t xml:space="preserve"> 7:06 AM</t>
  </si>
  <si>
    <t xml:space="preserve"> 7:55 AM</t>
  </si>
  <si>
    <t xml:space="preserve"> 7:09 AM</t>
  </si>
  <si>
    <t xml:space="preserve"> 8:08 AM</t>
  </si>
  <si>
    <t xml:space="preserve"> 7:18 AM</t>
  </si>
  <si>
    <t xml:space="preserve"> 8:20 AM</t>
  </si>
  <si>
    <t xml:space="preserve"> 7:39 AM</t>
  </si>
  <si>
    <t xml:space="preserve"> 8:32 AM</t>
  </si>
  <si>
    <t xml:space="preserve"> 7:44 AM</t>
  </si>
  <si>
    <t xml:space="preserve"> 8:45 AM</t>
  </si>
  <si>
    <t xml:space="preserve"> 8:59 AM</t>
  </si>
  <si>
    <t xml:space="preserve"> 8:26 AM</t>
  </si>
  <si>
    <t xml:space="preserve"> 9:13 AM</t>
  </si>
  <si>
    <t>O</t>
  </si>
  <si>
    <t xml:space="preserve"> 8:58 AM</t>
  </si>
  <si>
    <t xml:space="preserve"> 9:43 AM</t>
  </si>
  <si>
    <t xml:space="preserve"> 3:07 PM</t>
  </si>
  <si>
    <t xml:space="preserve"> 3:57 PM</t>
  </si>
  <si>
    <t>6ARBNBLO</t>
  </si>
  <si>
    <t>SANDNE74</t>
  </si>
  <si>
    <t xml:space="preserve"> 3:38 PM</t>
  </si>
  <si>
    <t xml:space="preserve"> 4:29 PM</t>
  </si>
  <si>
    <t xml:space="preserve"> 4:07 PM</t>
  </si>
  <si>
    <t xml:space="preserve"> 4:58 PM</t>
  </si>
  <si>
    <t>ID  BAYA</t>
  </si>
  <si>
    <t xml:space="preserve"> 4:27 PM</t>
  </si>
  <si>
    <t xml:space="preserve"> 5:18 PM</t>
  </si>
  <si>
    <t xml:space="preserve"> 4:39 PM</t>
  </si>
  <si>
    <t xml:space="preserve"> 5:35 PM</t>
  </si>
  <si>
    <t xml:space="preserve"> 4:57 PM</t>
  </si>
  <si>
    <t xml:space="preserve"> 5:50 PM</t>
  </si>
  <si>
    <t xml:space="preserve"> 5:08 PM</t>
  </si>
  <si>
    <t xml:space="preserve"> 6:05 PM</t>
  </si>
  <si>
    <t xml:space="preserve"> 5:27 PM</t>
  </si>
  <si>
    <t xml:space="preserve"> 6:20 PM</t>
  </si>
  <si>
    <t xml:space="preserve"> 5:44 PM</t>
  </si>
  <si>
    <t xml:space="preserve"> 6:41 PM</t>
  </si>
  <si>
    <t xml:space="preserve"> 6:14 PM</t>
  </si>
  <si>
    <t xml:space="preserve"> 7:09 PM</t>
  </si>
  <si>
    <t xml:space="preserve"> 6:44 PM</t>
  </si>
  <si>
    <t xml:space="preserve"> 7:30 PM</t>
  </si>
  <si>
    <t xml:space="preserve"> 6:40 AM</t>
  </si>
  <si>
    <t>ELLIBROD</t>
  </si>
  <si>
    <t>8S KING</t>
  </si>
  <si>
    <t xml:space="preserve"> 6:54 AM</t>
  </si>
  <si>
    <t xml:space="preserve"> 7:10 AM</t>
  </si>
  <si>
    <t xml:space="preserve"> 7:19 AM</t>
  </si>
  <si>
    <t xml:space="preserve"> 7:35 AM</t>
  </si>
  <si>
    <t xml:space="preserve"> 8:01 AM</t>
  </si>
  <si>
    <t xml:space="preserve"> 8:24 AM</t>
  </si>
  <si>
    <t xml:space="preserve"> 8:44 AM</t>
  </si>
  <si>
    <t xml:space="preserve"> 8:54 AM</t>
  </si>
  <si>
    <t xml:space="preserve"> 9:14 AM</t>
  </si>
  <si>
    <t xml:space="preserve"> 9:23 AM</t>
  </si>
  <si>
    <t xml:space="preserve"> 9:42 AM</t>
  </si>
  <si>
    <t xml:space="preserve"> 2:31 PM</t>
  </si>
  <si>
    <t xml:space="preserve"> 2:50 PM</t>
  </si>
  <si>
    <t xml:space="preserve"> 2:47 PM</t>
  </si>
  <si>
    <t xml:space="preserve"> 3:06 PM</t>
  </si>
  <si>
    <t xml:space="preserve"> 3:19 PM</t>
  </si>
  <si>
    <t xml:space="preserve"> 3:40 PM</t>
  </si>
  <si>
    <t xml:space="preserve"> 3:49 PM</t>
  </si>
  <si>
    <t xml:space="preserve"> 4:10 PM</t>
  </si>
  <si>
    <t xml:space="preserve"> 4:09 PM</t>
  </si>
  <si>
    <t xml:space="preserve"> 4:30 PM</t>
  </si>
  <si>
    <t xml:space="preserve"> 4:50 PM</t>
  </si>
  <si>
    <t xml:space="preserve"> 4:49 PM</t>
  </si>
  <si>
    <t xml:space="preserve"> 5:10 PM</t>
  </si>
  <si>
    <t xml:space="preserve"> 5:20 PM</t>
  </si>
  <si>
    <t xml:space="preserve"> 5:41 PM</t>
  </si>
  <si>
    <t xml:space="preserve"> 6:09 PM</t>
  </si>
  <si>
    <t xml:space="preserve"> 6:18 PM</t>
  </si>
  <si>
    <t xml:space="preserve"> 6:37 PM</t>
  </si>
  <si>
    <t xml:space="preserve"> 6:07 AM</t>
  </si>
  <si>
    <t xml:space="preserve"> 7:02 AM</t>
  </si>
  <si>
    <t xml:space="preserve"> 7:22 AM</t>
  </si>
  <si>
    <t xml:space="preserve"> 8:06 AM</t>
  </si>
  <si>
    <t xml:space="preserve"> 8:36 AM</t>
  </si>
  <si>
    <t xml:space="preserve"> 9:05 AM</t>
  </si>
  <si>
    <t xml:space="preserve"> 2:14 PM</t>
  </si>
  <si>
    <t xml:space="preserve"> 2:30 PM</t>
  </si>
  <si>
    <t xml:space="preserve"> 3:00 PM</t>
  </si>
  <si>
    <t xml:space="preserve"> 3:30 PM</t>
  </si>
  <si>
    <t xml:space="preserve"> 3:50 PM</t>
  </si>
  <si>
    <t xml:space="preserve"> 5:00 PM</t>
  </si>
  <si>
    <t xml:space="preserve"> 5:30 PM</t>
  </si>
  <si>
    <t xml:space="preserve"> 6:00 PM</t>
  </si>
  <si>
    <t>AT</t>
  </si>
  <si>
    <t xml:space="preserve"> 4:49 AM</t>
  </si>
  <si>
    <t xml:space="preserve"> 5:37 AM</t>
  </si>
  <si>
    <t>SRENPRN</t>
  </si>
  <si>
    <t>CPS LAY</t>
  </si>
  <si>
    <t xml:space="preserve"> 5:22 AM</t>
  </si>
  <si>
    <t xml:space="preserve"> 6:12 AM</t>
  </si>
  <si>
    <t>RENT TC6</t>
  </si>
  <si>
    <t xml:space="preserve"> 5:36 AM</t>
  </si>
  <si>
    <t xml:space="preserve"> 5:51 AM</t>
  </si>
  <si>
    <t xml:space="preserve"> 6:41 AM</t>
  </si>
  <si>
    <t xml:space="preserve"> 7:00 AM</t>
  </si>
  <si>
    <t xml:space="preserve"> 6:20 AM</t>
  </si>
  <si>
    <t xml:space="preserve"> 7:11 AM</t>
  </si>
  <si>
    <t xml:space="preserve"> 6:31 AM</t>
  </si>
  <si>
    <t>CPS A/B</t>
  </si>
  <si>
    <t xml:space="preserve"> 6:43 AM</t>
  </si>
  <si>
    <t xml:space="preserve"> 7:36 AM</t>
  </si>
  <si>
    <t xml:space="preserve"> 6:57 AM</t>
  </si>
  <si>
    <t xml:space="preserve"> 7:50 AM</t>
  </si>
  <si>
    <t xml:space="preserve"> 7:05 AM</t>
  </si>
  <si>
    <t xml:space="preserve"> 7:53 AM</t>
  </si>
  <si>
    <t xml:space="preserve"> 7:12 AM</t>
  </si>
  <si>
    <t xml:space="preserve"> 8:02 AM</t>
  </si>
  <si>
    <t xml:space="preserve"> 7:27 AM</t>
  </si>
  <si>
    <t xml:space="preserve"> 8:18 AM</t>
  </si>
  <si>
    <t xml:space="preserve"> 7:38 AM</t>
  </si>
  <si>
    <t xml:space="preserve"> 8:28 AM</t>
  </si>
  <si>
    <t xml:space="preserve"> 8:48 AM</t>
  </si>
  <si>
    <t xml:space="preserve"> 8:11 AM</t>
  </si>
  <si>
    <t xml:space="preserve"> 9:01 AM</t>
  </si>
  <si>
    <t xml:space="preserve"> 8:27 AM</t>
  </si>
  <si>
    <t xml:space="preserve"> 9:19 AM</t>
  </si>
  <si>
    <t xml:space="preserve"> 8:42 AM</t>
  </si>
  <si>
    <t xml:space="preserve"> 9:34 AM</t>
  </si>
  <si>
    <t xml:space="preserve"> 9:02 AM</t>
  </si>
  <si>
    <t xml:space="preserve"> 9:53 AM</t>
  </si>
  <si>
    <t xml:space="preserve"> 9:22 AM</t>
  </si>
  <si>
    <t>10:10 AM</t>
  </si>
  <si>
    <t>10:33 AM</t>
  </si>
  <si>
    <t>10:06 AM</t>
  </si>
  <si>
    <t>10:57 AM</t>
  </si>
  <si>
    <t>10:36 AM</t>
  </si>
  <si>
    <t>11:27 AM</t>
  </si>
  <si>
    <t>11:06 AM</t>
  </si>
  <si>
    <t>11:57 AM</t>
  </si>
  <si>
    <t>11:36 AM</t>
  </si>
  <si>
    <t>12:27 PM</t>
  </si>
  <si>
    <t>12:06 PM</t>
  </si>
  <si>
    <t>12:57 PM</t>
  </si>
  <si>
    <t>12:36 PM</t>
  </si>
  <si>
    <t xml:space="preserve"> 1:27 PM</t>
  </si>
  <si>
    <t xml:space="preserve"> 1:06 PM</t>
  </si>
  <si>
    <t xml:space="preserve"> 1:57 PM</t>
  </si>
  <si>
    <t xml:space="preserve"> 1:36 PM</t>
  </si>
  <si>
    <t xml:space="preserve"> 2:27 PM</t>
  </si>
  <si>
    <t xml:space="preserve"> 2:06 PM</t>
  </si>
  <si>
    <t xml:space="preserve"> 2:57 PM</t>
  </si>
  <si>
    <t xml:space="preserve"> 2:39 PM</t>
  </si>
  <si>
    <t xml:space="preserve"> 3:35 PM</t>
  </si>
  <si>
    <t xml:space="preserve"> 3:09 PM</t>
  </si>
  <si>
    <t xml:space="preserve"> 3:29 PM</t>
  </si>
  <si>
    <t xml:space="preserve"> 3:53 PM</t>
  </si>
  <si>
    <t xml:space="preserve"> 4:55 PM</t>
  </si>
  <si>
    <t>WILLS2ST</t>
  </si>
  <si>
    <t xml:space="preserve"> 4:08 PM</t>
  </si>
  <si>
    <t xml:space="preserve"> 5:25 PM</t>
  </si>
  <si>
    <t xml:space="preserve"> 4:45 PM</t>
  </si>
  <si>
    <t xml:space="preserve"> 5:43 PM</t>
  </si>
  <si>
    <t xml:space="preserve"> 5:58 PM</t>
  </si>
  <si>
    <t xml:space="preserve"> 5:14 PM</t>
  </si>
  <si>
    <t xml:space="preserve"> 6:11 PM</t>
  </si>
  <si>
    <t xml:space="preserve"> 6:25 PM</t>
  </si>
  <si>
    <t xml:space="preserve"> 5:45 PM</t>
  </si>
  <si>
    <t xml:space="preserve"> 6:36 PM</t>
  </si>
  <si>
    <t xml:space="preserve"> 6:50 PM</t>
  </si>
  <si>
    <t xml:space="preserve"> 7:10 PM</t>
  </si>
  <si>
    <t xml:space="preserve"> 6:51 PM</t>
  </si>
  <si>
    <t xml:space="preserve"> 7:41 PM</t>
  </si>
  <si>
    <t xml:space="preserve"> 7:25 PM</t>
  </si>
  <si>
    <t xml:space="preserve"> 8:11 PM</t>
  </si>
  <si>
    <t xml:space="preserve"> 7:55 PM</t>
  </si>
  <si>
    <t xml:space="preserve"> 8:39 PM</t>
  </si>
  <si>
    <t xml:space="preserve"> 8:25 PM</t>
  </si>
  <si>
    <t xml:space="preserve"> 9:09 PM</t>
  </si>
  <si>
    <t xml:space="preserve"> 9:25 PM</t>
  </si>
  <si>
    <t>10:09 PM</t>
  </si>
  <si>
    <t xml:space="preserve"> 6:06 AM</t>
  </si>
  <si>
    <t xml:space="preserve"> 6:52 AM</t>
  </si>
  <si>
    <t xml:space="preserve"> 6:36 AM</t>
  </si>
  <si>
    <t xml:space="preserve"> 6:51 AM</t>
  </si>
  <si>
    <t xml:space="preserve"> 7:37 AM</t>
  </si>
  <si>
    <t xml:space="preserve"> 7:21 AM</t>
  </si>
  <si>
    <t xml:space="preserve"> 8:40 AM</t>
  </si>
  <si>
    <t xml:space="preserve"> 8:07 AM</t>
  </si>
  <si>
    <t xml:space="preserve"> 8:37 AM</t>
  </si>
  <si>
    <t xml:space="preserve"> 9:26 AM</t>
  </si>
  <si>
    <t xml:space="preserve"> 9:07 AM</t>
  </si>
  <si>
    <t xml:space="preserve"> 9:56 AM</t>
  </si>
  <si>
    <t xml:space="preserve"> 9:37 AM</t>
  </si>
  <si>
    <t>10:26 AM</t>
  </si>
  <si>
    <t>10:07 AM</t>
  </si>
  <si>
    <t>10:56 AM</t>
  </si>
  <si>
    <t>10:37 AM</t>
  </si>
  <si>
    <t>11:26 AM</t>
  </si>
  <si>
    <t>11:07 AM</t>
  </si>
  <si>
    <t>11:56 AM</t>
  </si>
  <si>
    <t>11:37 AM</t>
  </si>
  <si>
    <t>12:26 PM</t>
  </si>
  <si>
    <t>12:07 PM</t>
  </si>
  <si>
    <t>12:56 PM</t>
  </si>
  <si>
    <t>12:37 PM</t>
  </si>
  <si>
    <t xml:space="preserve"> 1:26 PM</t>
  </si>
  <si>
    <t xml:space="preserve"> 1:10 PM</t>
  </si>
  <si>
    <t xml:space="preserve"> 1:59 PM</t>
  </si>
  <si>
    <t xml:space="preserve"> 1:40 PM</t>
  </si>
  <si>
    <t xml:space="preserve"> 2:29 PM</t>
  </si>
  <si>
    <t xml:space="preserve"> 2:10 PM</t>
  </si>
  <si>
    <t xml:space="preserve"> 2:59 PM</t>
  </si>
  <si>
    <t xml:space="preserve"> 3:18 PM</t>
  </si>
  <si>
    <t xml:space="preserve"> 2:44 PM</t>
  </si>
  <si>
    <t xml:space="preserve"> 3:34 PM</t>
  </si>
  <si>
    <t xml:space="preserve"> 3:52 PM</t>
  </si>
  <si>
    <t xml:space="preserve"> 3:14 PM</t>
  </si>
  <si>
    <t xml:space="preserve"> 3:31 PM</t>
  </si>
  <si>
    <t xml:space="preserve"> 4:24 PM</t>
  </si>
  <si>
    <t xml:space="preserve"> 3:39 PM</t>
  </si>
  <si>
    <t xml:space="preserve"> 4:32 PM</t>
  </si>
  <si>
    <t xml:space="preserve"> 3:46 PM</t>
  </si>
  <si>
    <t xml:space="preserve"> 3:54 PM</t>
  </si>
  <si>
    <t xml:space="preserve"> 4:47 PM</t>
  </si>
  <si>
    <t xml:space="preserve"> 5:02 PM</t>
  </si>
  <si>
    <t xml:space="preserve"> 4:16 PM</t>
  </si>
  <si>
    <t xml:space="preserve"> 5:09 PM</t>
  </si>
  <si>
    <t xml:space="preserve"> 5:17 PM</t>
  </si>
  <si>
    <t xml:space="preserve"> 5:32 PM</t>
  </si>
  <si>
    <t xml:space="preserve"> 4:46 PM</t>
  </si>
  <si>
    <t xml:space="preserve"> 5:39 PM</t>
  </si>
  <si>
    <t xml:space="preserve"> 5:16 PM</t>
  </si>
  <si>
    <t xml:space="preserve"> 6:08 PM</t>
  </si>
  <si>
    <t xml:space="preserve"> 5:31 PM</t>
  </si>
  <si>
    <t xml:space="preserve"> 6:23 PM</t>
  </si>
  <si>
    <t xml:space="preserve"> 5:40 PM</t>
  </si>
  <si>
    <t xml:space="preserve"> 6:32 PM</t>
  </si>
  <si>
    <t xml:space="preserve"> 6:03 PM</t>
  </si>
  <si>
    <t xml:space="preserve"> 6:55 PM</t>
  </si>
  <si>
    <t xml:space="preserve"> 7:12 PM</t>
  </si>
  <si>
    <t xml:space="preserve"> 6:27 PM</t>
  </si>
  <si>
    <t xml:space="preserve"> 7:17 PM</t>
  </si>
  <si>
    <t xml:space="preserve"> 6:47 PM</t>
  </si>
  <si>
    <t xml:space="preserve"> 7:37 PM</t>
  </si>
  <si>
    <t xml:space="preserve"> 7:22 PM</t>
  </si>
  <si>
    <t xml:space="preserve"> 7:50 PM</t>
  </si>
  <si>
    <t xml:space="preserve"> 8:37 PM</t>
  </si>
  <si>
    <t xml:space="preserve"> 8:20 PM</t>
  </si>
  <si>
    <t xml:space="preserve"> 9:04 PM</t>
  </si>
  <si>
    <t xml:space="preserve"> 8:52 PM</t>
  </si>
  <si>
    <t xml:space="preserve"> 9:36 PM</t>
  </si>
  <si>
    <t xml:space="preserve"> 9:22 PM</t>
  </si>
  <si>
    <t>10:06 PM</t>
  </si>
  <si>
    <t xml:space="preserve"> 9:52 PM</t>
  </si>
  <si>
    <t>10:36 PM</t>
  </si>
  <si>
    <t>10:52 PM</t>
  </si>
  <si>
    <t>11:36 PM</t>
  </si>
  <si>
    <t xml:space="preserve"> 4:41 AM</t>
  </si>
  <si>
    <t xml:space="preserve"> 6:01 AM</t>
  </si>
  <si>
    <t>MPVL131</t>
  </si>
  <si>
    <t xml:space="preserve"> 5:14 AM</t>
  </si>
  <si>
    <t xml:space="preserve"> 6:33 AM</t>
  </si>
  <si>
    <t xml:space="preserve"> 5:30 AM</t>
  </si>
  <si>
    <t xml:space="preserve"> 6:04 AM</t>
  </si>
  <si>
    <t xml:space="preserve"> 7:30 AM</t>
  </si>
  <si>
    <t xml:space="preserve"> 6:18 AM</t>
  </si>
  <si>
    <t xml:space="preserve"> 7:43 AM</t>
  </si>
  <si>
    <t xml:space="preserve"> 6:34 AM</t>
  </si>
  <si>
    <t xml:space="preserve"> 8:35 AM</t>
  </si>
  <si>
    <t xml:space="preserve"> 3:23 PM</t>
  </si>
  <si>
    <t>140 158</t>
  </si>
  <si>
    <t xml:space="preserve"> 4:01 PM</t>
  </si>
  <si>
    <t xml:space="preserve"> 5:26 PM</t>
  </si>
  <si>
    <t xml:space="preserve"> 4:31 PM</t>
  </si>
  <si>
    <t xml:space="preserve"> 5:55 PM</t>
  </si>
  <si>
    <t xml:space="preserve"> 4:52 PM</t>
  </si>
  <si>
    <t xml:space="preserve"> 6:15 PM</t>
  </si>
  <si>
    <t xml:space="preserve"> 5:07 PM</t>
  </si>
  <si>
    <t xml:space="preserve"> 6:29 PM</t>
  </si>
  <si>
    <t xml:space="preserve"> 5:23 PM</t>
  </si>
  <si>
    <t xml:space="preserve"> 6:45 PM</t>
  </si>
  <si>
    <t xml:space="preserve"> 5:49 PM</t>
  </si>
  <si>
    <t xml:space="preserve"> 7:11 PM</t>
  </si>
  <si>
    <t xml:space="preserve"> 5:53 AM</t>
  </si>
  <si>
    <t xml:space="preserve"> 6:28 AM</t>
  </si>
  <si>
    <t>KENTSND3</t>
  </si>
  <si>
    <t>RENT TC7</t>
  </si>
  <si>
    <t xml:space="preserve"> 6:59 AM</t>
  </si>
  <si>
    <t xml:space="preserve"> 7:04 AM</t>
  </si>
  <si>
    <t xml:space="preserve"> 7:59 AM</t>
  </si>
  <si>
    <t xml:space="preserve"> 8:03 AM</t>
  </si>
  <si>
    <t xml:space="preserve"> 8:39 AM</t>
  </si>
  <si>
    <t xml:space="preserve"> 9:03 AM</t>
  </si>
  <si>
    <t xml:space="preserve"> 3:37 PM</t>
  </si>
  <si>
    <t xml:space="preserve"> 3:32 PM</t>
  </si>
  <si>
    <t xml:space="preserve"> 4:44 PM</t>
  </si>
  <si>
    <t xml:space="preserve"> 6:24 PM</t>
  </si>
  <si>
    <t xml:space="preserve"> 6:21 PM</t>
  </si>
  <si>
    <t xml:space="preserve"> 6:56 PM</t>
  </si>
  <si>
    <t xml:space="preserve"> 6:08 AM</t>
  </si>
  <si>
    <t xml:space="preserve"> 6:39 AM</t>
  </si>
  <si>
    <t>KENTSND9</t>
  </si>
  <si>
    <t xml:space="preserve"> 7:08 AM</t>
  </si>
  <si>
    <t xml:space="preserve"> 7:40 AM</t>
  </si>
  <si>
    <t xml:space="preserve"> 7:47 AM</t>
  </si>
  <si>
    <t xml:space="preserve"> 3:08 PM</t>
  </si>
  <si>
    <t xml:space="preserve"> 3:44 PM</t>
  </si>
  <si>
    <t xml:space="preserve"> 4:17 PM</t>
  </si>
  <si>
    <t xml:space="preserve"> 4:12 PM</t>
  </si>
  <si>
    <t xml:space="preserve"> 5:53 PM</t>
  </si>
  <si>
    <t xml:space="preserve"> 5:59 PM</t>
  </si>
  <si>
    <t xml:space="preserve"> 6:34 PM</t>
  </si>
  <si>
    <t xml:space="preserve"> 5:18 AM</t>
  </si>
  <si>
    <t>FEDWLAY</t>
  </si>
  <si>
    <t xml:space="preserve"> 5:44 AM</t>
  </si>
  <si>
    <t xml:space="preserve"> 6:19 AM</t>
  </si>
  <si>
    <t xml:space="preserve"> 7:58 AM</t>
  </si>
  <si>
    <t xml:space="preserve"> 8:43 AM</t>
  </si>
  <si>
    <t xml:space="preserve"> 9:20 AM</t>
  </si>
  <si>
    <t>10:21 AM</t>
  </si>
  <si>
    <t>10:43 AM</t>
  </si>
  <si>
    <t>11:21 AM</t>
  </si>
  <si>
    <t>11:43 AM</t>
  </si>
  <si>
    <t>12:23 PM</t>
  </si>
  <si>
    <t>12:43 PM</t>
  </si>
  <si>
    <t xml:space="preserve"> 1:23 PM</t>
  </si>
  <si>
    <t xml:space="preserve"> 1:42 PM</t>
  </si>
  <si>
    <t xml:space="preserve"> 2:22 PM</t>
  </si>
  <si>
    <t xml:space="preserve"> 2:52 PM</t>
  </si>
  <si>
    <t xml:space="preserve"> 4:06 PM</t>
  </si>
  <si>
    <t xml:space="preserve"> 4:36 PM</t>
  </si>
  <si>
    <t xml:space="preserve"> 5:11 PM</t>
  </si>
  <si>
    <t>FED TC1</t>
  </si>
  <si>
    <t>10:19 AM</t>
  </si>
  <si>
    <t>KENT LAY</t>
  </si>
  <si>
    <t>10:42 AM</t>
  </si>
  <si>
    <t>11:19 AM</t>
  </si>
  <si>
    <t>11:41 AM</t>
  </si>
  <si>
    <t>12:19 PM</t>
  </si>
  <si>
    <t>12:41 PM</t>
  </si>
  <si>
    <t xml:space="preserve"> 1:19 PM</t>
  </si>
  <si>
    <t xml:space="preserve"> 1:41 PM</t>
  </si>
  <si>
    <t xml:space="preserve"> 2:19 PM</t>
  </si>
  <si>
    <t xml:space="preserve"> 2:40 PM</t>
  </si>
  <si>
    <t xml:space="preserve"> 3:20 PM</t>
  </si>
  <si>
    <t xml:space="preserve"> 3:58 PM</t>
  </si>
  <si>
    <t xml:space="preserve"> 5:34 PM</t>
  </si>
  <si>
    <t xml:space="preserve"> 6:42 PM</t>
  </si>
  <si>
    <t xml:space="preserve"> 7:14 PM</t>
  </si>
  <si>
    <t xml:space="preserve"> 6:02 AM</t>
  </si>
  <si>
    <t xml:space="preserve"> 7:03 AM</t>
  </si>
  <si>
    <t xml:space="preserve">OVLKP&amp;R </t>
  </si>
  <si>
    <t>ITC LAY</t>
  </si>
  <si>
    <t xml:space="preserve"> 7:20 AM</t>
  </si>
  <si>
    <t xml:space="preserve"> 8:23 AM</t>
  </si>
  <si>
    <t xml:space="preserve"> 8:16 AM</t>
  </si>
  <si>
    <t xml:space="preserve"> 9:21 AM</t>
  </si>
  <si>
    <t>ITC BAY5</t>
  </si>
  <si>
    <t xml:space="preserve"> 9:00 AM</t>
  </si>
  <si>
    <t>10:02 AM</t>
  </si>
  <si>
    <t xml:space="preserve"> 4:00 PM</t>
  </si>
  <si>
    <t xml:space="preserve"> 4:20 PM</t>
  </si>
  <si>
    <t xml:space="preserve"> 4:41 PM</t>
  </si>
  <si>
    <t xml:space="preserve"> 6:19 PM</t>
  </si>
  <si>
    <t xml:space="preserve"> 5:24 PM</t>
  </si>
  <si>
    <t xml:space="preserve"> 5:42 PM</t>
  </si>
  <si>
    <t xml:space="preserve"> 6:54 PM</t>
  </si>
  <si>
    <t xml:space="preserve"> 6:04 PM</t>
  </si>
  <si>
    <t xml:space="preserve"> 7:38 PM</t>
  </si>
  <si>
    <t xml:space="preserve"> 7:00 PM</t>
  </si>
  <si>
    <t xml:space="preserve"> 8:01 PM</t>
  </si>
  <si>
    <t xml:space="preserve"> 7:28 PM</t>
  </si>
  <si>
    <t xml:space="preserve"> 8:26 PM</t>
  </si>
  <si>
    <t xml:space="preserve"> 7:15 AM</t>
  </si>
  <si>
    <t xml:space="preserve"> 7:57 AM</t>
  </si>
  <si>
    <t xml:space="preserve"> 9:09 AM</t>
  </si>
  <si>
    <t xml:space="preserve"> 9:30 AM</t>
  </si>
  <si>
    <t>10:00 AM</t>
  </si>
  <si>
    <t xml:space="preserve"> 9:18 AM</t>
  </si>
  <si>
    <t>10:28 AM</t>
  </si>
  <si>
    <t xml:space="preserve"> 4:02 PM</t>
  </si>
  <si>
    <t xml:space="preserve"> 5:48 PM</t>
  </si>
  <si>
    <t xml:space="preserve"> 6:07 PM</t>
  </si>
  <si>
    <t xml:space="preserve"> 7:18 PM</t>
  </si>
  <si>
    <t xml:space="preserve"> 8:14 PM</t>
  </si>
  <si>
    <t>EST</t>
  </si>
  <si>
    <t xml:space="preserve"> 7:13 AM</t>
  </si>
  <si>
    <t>RED TCTR</t>
  </si>
  <si>
    <t xml:space="preserve">KINGP&amp;R </t>
  </si>
  <si>
    <t xml:space="preserve"> 7:33 AM</t>
  </si>
  <si>
    <t xml:space="preserve"> 8:13 AM</t>
  </si>
  <si>
    <t xml:space="preserve"> 3:21 PM</t>
  </si>
  <si>
    <t xml:space="preserve"> 3:55 PM</t>
  </si>
  <si>
    <t xml:space="preserve"> 4:35 PM</t>
  </si>
  <si>
    <t xml:space="preserve"> 4:21 PM</t>
  </si>
  <si>
    <t xml:space="preserve"> 5:01 PM</t>
  </si>
  <si>
    <t xml:space="preserve"> 4:51 PM</t>
  </si>
  <si>
    <t xml:space="preserve"> 5:21 PM</t>
  </si>
  <si>
    <t xml:space="preserve"> 6:01 PM</t>
  </si>
  <si>
    <t xml:space="preserve"> 6:30 AM</t>
  </si>
  <si>
    <t xml:space="preserve"> 8:00 AM</t>
  </si>
  <si>
    <t xml:space="preserve"> 8:33 AM</t>
  </si>
  <si>
    <t xml:space="preserve"> 8:30 AM</t>
  </si>
  <si>
    <t xml:space="preserve"> 3:22 PM</t>
  </si>
  <si>
    <t xml:space="preserve"> 3:48 PM</t>
  </si>
  <si>
    <t xml:space="preserve"> 4:18 PM</t>
  </si>
  <si>
    <t xml:space="preserve"> 4:48 PM</t>
  </si>
  <si>
    <t xml:space="preserve"> 5:51 PM</t>
  </si>
  <si>
    <t>Count of StTime</t>
  </si>
  <si>
    <t>60 ft hybrid</t>
  </si>
  <si>
    <t>40 hybrid</t>
  </si>
  <si>
    <t>2017 Budget Costs (for distribution/billing purposes)</t>
  </si>
  <si>
    <t>2017 Budget Costs (2-factor rates)</t>
  </si>
  <si>
    <t>30 ft</t>
  </si>
  <si>
    <t>102 (Renton change)</t>
  </si>
  <si>
    <t>99 (deletion)</t>
  </si>
  <si>
    <t>74 (priority 3)</t>
  </si>
  <si>
    <t>153 (priority 3)</t>
  </si>
  <si>
    <t>183 (priority 3)</t>
  </si>
  <si>
    <t>269 (priority 3)</t>
  </si>
  <si>
    <t>930 (priority 3)</t>
  </si>
  <si>
    <t>Spr 2018 + Fall 2018 SC</t>
  </si>
  <si>
    <t>2019 Service</t>
  </si>
  <si>
    <t>2018 Service Prorated</t>
  </si>
  <si>
    <t>Title: March 2018 Public Transportation Service for King County</t>
  </si>
  <si>
    <t>2018 (Current Year)</t>
  </si>
  <si>
    <t>The average system wide fare paying ridership is estimated to be 22 rides per service hour.  The average system wide fare is assumed to be $1.32 in 2018 and $1.32 in 2019. Average system-wide fares will rise to $1.40 in 2020 because of an assumed adult fare increase.</t>
  </si>
  <si>
    <t>This fiscal note provides the financial impacts of the package of bus service changes being proposed for March 2019.  Detail on the individual route changes can be found in the supporting materials.   The service change includes services associated with proposed changes to Route 102,Service Guidelines Priority 3 service additions, and elimination of Route 99.</t>
  </si>
  <si>
    <t>Future Biennial Estimates-</t>
  </si>
  <si>
    <t>Revenue and expenditure estimates for future biennia are calcuated as the sum of annual estimates for the respective outyears of each biennium.</t>
  </si>
  <si>
    <t>Inflation rate of 3% has been applied to rates for 2019 through 2022.</t>
  </si>
  <si>
    <t xml:space="preserve">The above farebox revenues are estimates only and are based on the system wide estimate of 22 rides per service hour and average system wide fare as noted above.  </t>
  </si>
  <si>
    <t>The average system wide fare paying ridership is estimated to be 22 rides per service hour.  The average system wide fare is assumed to be $1.33 in 2018 and $1.34 in 2019. Average system-wide fares will rise to $1.40 in 2020 because of an assumed adult fare increase.</t>
  </si>
  <si>
    <t>7/18/2017 / 8/15/2017</t>
  </si>
  <si>
    <t>Nitin Chadha / Shelley De Wys</t>
  </si>
  <si>
    <t>This fiscal note provides the financial impacts of the ordinance changes to bus service being proposed for March 2018.  Detail on the individual route changes can be found in the supporting materials.   The service change includes services associated with proposed changes to Route 102, Service Guidelines Target Service Levels/Priority 3 service additions, and elimination of Route 99.</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</si>
</sst>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 numFmtId="167" formatCode="&quot;$&quot;#,##0.00"/>
    <numFmt numFmtId="168" formatCode="0.0%"/>
  </numFmts>
  <fonts count="29">
    <font>
      <sz val="10"/>
      <name val="Arial"/>
      <family val="2"/>
    </font>
    <font>
      <sz val="10.5"/>
      <name val="Univers"/>
      <family val="2"/>
    </font>
    <font>
      <sz val="8"/>
      <name val="Univers"/>
      <family val="2"/>
    </font>
    <font>
      <b/>
      <sz val="10.5"/>
      <name val="Univers"/>
      <family val="2"/>
    </font>
    <font>
      <b/>
      <sz val="12"/>
      <name val="Univers"/>
      <family val="2"/>
    </font>
    <font>
      <sz val="10"/>
      <name val="Univers"/>
      <family val="2"/>
    </font>
    <font>
      <i/>
      <sz val="10"/>
      <name val="Univers"/>
      <family val="2"/>
    </font>
    <font>
      <b/>
      <sz val="10"/>
      <name val="Arial"/>
      <family val="2"/>
    </font>
    <font>
      <sz val="8"/>
      <name val="Arial"/>
      <family val="2"/>
    </font>
    <font>
      <sz val="9"/>
      <name val="Tahoma"/>
      <family val="2"/>
    </font>
    <font>
      <b/>
      <sz val="9"/>
      <name val="Tahoma"/>
      <family val="2"/>
    </font>
    <font>
      <b/>
      <sz val="11"/>
      <name val="Univers"/>
      <family val="2"/>
    </font>
    <font>
      <sz val="10"/>
      <color indexed="8"/>
      <name val="Arial"/>
      <family val="2"/>
    </font>
    <font>
      <sz val="8"/>
      <color indexed="8"/>
      <name val="MS Sans Serif"/>
      <family val="2"/>
    </font>
    <font>
      <sz val="11"/>
      <color theme="1"/>
      <name val="Calibri"/>
      <family val="2"/>
      <scheme val="minor"/>
    </font>
    <font>
      <b/>
      <sz val="11"/>
      <color theme="1"/>
      <name val="Calibri"/>
      <family val="2"/>
      <scheme val="minor"/>
    </font>
    <font>
      <b/>
      <sz val="12"/>
      <color indexed="8"/>
      <name val="Calibri"/>
      <family val="2"/>
      <scheme val="minor"/>
    </font>
    <font>
      <sz val="11"/>
      <color indexed="8"/>
      <name val="Calibri"/>
      <family val="2"/>
      <scheme val="minor"/>
    </font>
    <font>
      <sz val="10"/>
      <color theme="1"/>
      <name val="Arial"/>
      <family val="2"/>
    </font>
    <font>
      <b/>
      <sz val="8"/>
      <color theme="1"/>
      <name val="Arial"/>
      <family val="2"/>
    </font>
    <font>
      <sz val="8"/>
      <color theme="1"/>
      <name val="Arial"/>
      <family val="2"/>
    </font>
    <font>
      <sz val="10"/>
      <color theme="1"/>
      <name val="Times New Roman"/>
      <family val="1"/>
    </font>
    <font>
      <sz val="12"/>
      <color theme="1"/>
      <name val="Arial"/>
      <family val="2"/>
    </font>
    <font>
      <b/>
      <sz val="11"/>
      <color indexed="8"/>
      <name val="Calibri"/>
      <family val="2"/>
      <scheme val="minor"/>
    </font>
    <font>
      <sz val="12"/>
      <color rgb="FFFF0000"/>
      <name val="Arial"/>
      <family val="2"/>
    </font>
    <font>
      <sz val="10"/>
      <color rgb="FFFF0000"/>
      <name val="Arial"/>
      <family val="2"/>
    </font>
    <font>
      <b/>
      <sz val="8"/>
      <color rgb="FFFF0000"/>
      <name val="Arial"/>
      <family val="2"/>
    </font>
    <font>
      <sz val="8"/>
      <color rgb="FFFF0000"/>
      <name val="Arial"/>
      <family val="2"/>
    </font>
    <font>
      <b/>
      <sz val="8"/>
      <name val="Arial"/>
      <family val="2"/>
    </font>
  </fonts>
  <fills count="10">
    <fill>
      <patternFill/>
    </fill>
    <fill>
      <patternFill patternType="gray125"/>
    </fill>
    <fill>
      <patternFill patternType="solid">
        <fgColor rgb="FFFFFF00"/>
        <bgColor indexed="64"/>
      </patternFill>
    </fill>
    <fill>
      <patternFill patternType="solid">
        <fgColor theme="1" tint="0.34999001026153564"/>
        <bgColor indexed="64"/>
      </patternFill>
    </fill>
    <fill>
      <patternFill patternType="solid">
        <fgColor rgb="FF00B0F0"/>
        <bgColor indexed="64"/>
      </patternFill>
    </fill>
    <fill>
      <patternFill patternType="solid">
        <fgColor rgb="FFFF0000"/>
        <bgColor indexed="64"/>
      </patternFill>
    </fill>
    <fill>
      <patternFill patternType="solid">
        <fgColor theme="0" tint="-0.4999699890613556"/>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s>
  <borders count="73">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n"/>
    </border>
    <border>
      <left style="thin"/>
      <right/>
      <top/>
      <bottom/>
    </border>
    <border>
      <left style="thin"/>
      <right style="thin"/>
      <top style="thin"/>
      <bottom/>
    </border>
    <border>
      <left style="thin"/>
      <right/>
      <top/>
      <bottom style="thin"/>
    </border>
    <border>
      <left/>
      <right style="medium"/>
      <top/>
      <bottom style="thin"/>
    </border>
    <border>
      <left style="medium"/>
      <right/>
      <top style="thin"/>
      <bottom/>
    </border>
    <border>
      <left/>
      <right/>
      <top style="thin"/>
      <bottom/>
    </border>
    <border>
      <left/>
      <right style="thin"/>
      <top style="thin"/>
      <bottom/>
    </border>
    <border>
      <left style="thin"/>
      <right style="medium"/>
      <top style="thin"/>
      <bottom style="medium"/>
    </border>
    <border>
      <left style="thin"/>
      <right style="medium"/>
      <top style="thin"/>
      <bottom/>
    </border>
    <border>
      <left style="medium"/>
      <right style="medium"/>
      <top style="medium"/>
      <bottom/>
    </border>
    <border>
      <left style="medium"/>
      <right style="medium"/>
      <top/>
      <bottom/>
    </border>
    <border>
      <left style="thin"/>
      <right style="medium"/>
      <top/>
      <bottom/>
    </border>
    <border>
      <left style="medium">
        <color indexed="8"/>
      </left>
      <right/>
      <top/>
      <bottom/>
    </border>
    <border>
      <left style="thin"/>
      <right style="medium">
        <color indexed="8"/>
      </right>
      <top/>
      <bottom/>
    </border>
    <border>
      <left style="thin"/>
      <right style="medium"/>
      <top/>
      <bottom style="medium"/>
    </border>
    <border>
      <left style="medium"/>
      <right style="medium"/>
      <top/>
      <bottom style="medium"/>
    </border>
    <border>
      <left style="medium"/>
      <right style="thin">
        <color indexed="8"/>
      </right>
      <top style="medium"/>
      <bottom/>
    </border>
    <border>
      <left style="thin">
        <color indexed="8"/>
      </left>
      <right style="medium"/>
      <top style="medium"/>
      <bottom/>
    </border>
    <border>
      <left style="medium">
        <color indexed="8"/>
      </left>
      <right/>
      <top style="medium">
        <color indexed="8"/>
      </top>
      <bottom/>
    </border>
    <border>
      <left style="thin"/>
      <right style="medium"/>
      <top style="medium"/>
      <bottom/>
    </border>
    <border>
      <left style="medium">
        <color indexed="8"/>
      </left>
      <right style="thin">
        <color indexed="8"/>
      </right>
      <top style="medium">
        <color indexed="8"/>
      </top>
      <bottom/>
    </border>
    <border>
      <left style="thin">
        <color indexed="8"/>
      </left>
      <right style="medium">
        <color indexed="8"/>
      </right>
      <top style="medium">
        <color indexed="8"/>
      </top>
      <bottom/>
    </border>
    <border>
      <left style="thin"/>
      <right/>
      <top style="thin"/>
      <bottom style="thin"/>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style="thin">
        <color indexed="8"/>
      </left>
      <right style="thin">
        <color indexed="8"/>
      </right>
      <top style="thin">
        <color indexed="8"/>
      </top>
      <bottom/>
    </border>
    <border>
      <left style="thin">
        <color indexed="8"/>
      </left>
      <right style="thin">
        <color indexed="8"/>
      </right>
      <top/>
      <bottom/>
    </border>
    <border>
      <left/>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14" fillId="0" borderId="0">
      <alignment/>
      <protection/>
    </xf>
    <xf numFmtId="0" fontId="0" fillId="0" borderId="0">
      <alignment/>
      <protection/>
    </xf>
    <xf numFmtId="0" fontId="12" fillId="0" borderId="0">
      <alignment/>
      <protection/>
    </xf>
  </cellStyleXfs>
  <cellXfs count="301">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164"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10" xfId="0" applyFont="1" applyBorder="1" applyAlignment="1" quotePrefix="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xf numFmtId="3" fontId="1" fillId="0" borderId="18" xfId="0" applyNumberFormat="1" applyFont="1" applyBorder="1"/>
    <xf numFmtId="0" fontId="1" fillId="0" borderId="19" xfId="0" applyFont="1" applyBorder="1"/>
    <xf numFmtId="0" fontId="1" fillId="0" borderId="20" xfId="0" applyFont="1" applyBorder="1"/>
    <xf numFmtId="0" fontId="1" fillId="0" borderId="21" xfId="0" applyFont="1" applyBorder="1"/>
    <xf numFmtId="0" fontId="1" fillId="0" borderId="13" xfId="0" applyFont="1" applyBorder="1" applyAlignment="1">
      <alignment horizontal="center"/>
    </xf>
    <xf numFmtId="0" fontId="1" fillId="0" borderId="22" xfId="0" applyFont="1" applyBorder="1" applyAlignment="1">
      <alignment horizontal="center"/>
    </xf>
    <xf numFmtId="0" fontId="1" fillId="0" borderId="23" xfId="0" applyFont="1" applyBorder="1"/>
    <xf numFmtId="0" fontId="3" fillId="0" borderId="0" xfId="0" applyFont="1" applyBorder="1"/>
    <xf numFmtId="0" fontId="3" fillId="0" borderId="0" xfId="0" applyFont="1"/>
    <xf numFmtId="0" fontId="4" fillId="0" borderId="0" xfId="0" applyFont="1" applyAlignment="1">
      <alignment horizontal="centerContinuous"/>
    </xf>
    <xf numFmtId="3" fontId="1" fillId="0" borderId="0" xfId="0" applyNumberFormat="1" applyFont="1" applyBorder="1"/>
    <xf numFmtId="3" fontId="3" fillId="0" borderId="21" xfId="0" applyNumberFormat="1" applyFont="1" applyBorder="1"/>
    <xf numFmtId="0" fontId="7" fillId="0" borderId="0" xfId="21" applyFont="1" applyBorder="1" applyAlignment="1">
      <alignment horizontal="left" vertical="center" wrapText="1"/>
      <protection/>
    </xf>
    <xf numFmtId="0" fontId="8" fillId="0" borderId="10" xfId="21" applyFont="1" applyFill="1" applyBorder="1" applyAlignment="1">
      <alignment horizontal="left" vertical="center" wrapText="1"/>
      <protection/>
    </xf>
    <xf numFmtId="0" fontId="8" fillId="0" borderId="10" xfId="21" applyFont="1" applyBorder="1" applyAlignment="1">
      <alignment horizontal="left" vertical="center" wrapText="1"/>
      <protection/>
    </xf>
    <xf numFmtId="0" fontId="7" fillId="0" borderId="0" xfId="0" applyFont="1"/>
    <xf numFmtId="0" fontId="0" fillId="0" borderId="0" xfId="0" applyFont="1"/>
    <xf numFmtId="0" fontId="0" fillId="0" borderId="9" xfId="21" applyFont="1" applyBorder="1" applyAlignment="1">
      <alignment vertical="center" wrapText="1"/>
      <protection/>
    </xf>
    <xf numFmtId="0" fontId="16" fillId="0" borderId="0" xfId="0" applyFont="1" applyAlignment="1">
      <alignment vertical="top"/>
    </xf>
    <xf numFmtId="0" fontId="17" fillId="0" borderId="0" xfId="0" applyFont="1" applyAlignment="1">
      <alignment vertical="top"/>
    </xf>
    <xf numFmtId="0" fontId="17" fillId="0" borderId="0" xfId="0" applyFont="1" applyFill="1" applyBorder="1" applyAlignment="1">
      <alignment vertical="top"/>
    </xf>
    <xf numFmtId="0" fontId="15" fillId="0" borderId="0" xfId="0" applyFont="1"/>
    <xf numFmtId="0" fontId="18" fillId="0" borderId="0" xfId="0" applyFont="1" applyAlignment="1">
      <alignment horizontal="right" vertical="center"/>
    </xf>
    <xf numFmtId="0" fontId="18" fillId="0" borderId="0" xfId="0" applyFont="1" applyAlignment="1">
      <alignment vertical="center"/>
    </xf>
    <xf numFmtId="0" fontId="19" fillId="0" borderId="24" xfId="0" applyFont="1" applyBorder="1" applyAlignment="1">
      <alignment horizontal="center" vertical="center"/>
    </xf>
    <xf numFmtId="0" fontId="20" fillId="0" borderId="25" xfId="0" applyFont="1" applyBorder="1" applyAlignment="1">
      <alignment horizontal="right" vertical="center"/>
    </xf>
    <xf numFmtId="0" fontId="20" fillId="0" borderId="26" xfId="0" applyFont="1" applyBorder="1" applyAlignment="1">
      <alignment horizontal="right" vertical="center"/>
    </xf>
    <xf numFmtId="0" fontId="19" fillId="0" borderId="27" xfId="0" applyFont="1" applyBorder="1" applyAlignment="1">
      <alignment horizontal="center" vertical="center"/>
    </xf>
    <xf numFmtId="0" fontId="20" fillId="0" borderId="28" xfId="0" applyFont="1" applyBorder="1" applyAlignment="1">
      <alignment horizontal="right" vertical="center"/>
    </xf>
    <xf numFmtId="0" fontId="19" fillId="0" borderId="29" xfId="0" applyFont="1" applyBorder="1" applyAlignment="1">
      <alignment horizontal="center" vertical="center"/>
    </xf>
    <xf numFmtId="0" fontId="20" fillId="0" borderId="30" xfId="0" applyFont="1" applyBorder="1" applyAlignment="1">
      <alignment horizontal="right" vertical="center"/>
    </xf>
    <xf numFmtId="0" fontId="20" fillId="0" borderId="31" xfId="0" applyFont="1" applyBorder="1" applyAlignment="1">
      <alignment horizontal="right" vertical="center"/>
    </xf>
    <xf numFmtId="0" fontId="19" fillId="0" borderId="0" xfId="0" applyFont="1" applyAlignment="1">
      <alignment horizontal="center" vertical="center"/>
    </xf>
    <xf numFmtId="0" fontId="21" fillId="0" borderId="0" xfId="0" applyFont="1"/>
    <xf numFmtId="0" fontId="22" fillId="0" borderId="0" xfId="0" applyFont="1" applyAlignment="1">
      <alignment horizontal="left" vertical="center"/>
    </xf>
    <xf numFmtId="0" fontId="20" fillId="0" borderId="0" xfId="0" applyFont="1" applyBorder="1" applyAlignment="1">
      <alignment horizontal="right" vertical="center"/>
    </xf>
    <xf numFmtId="0" fontId="7" fillId="0" borderId="0" xfId="0" applyFont="1" applyFill="1" applyBorder="1"/>
    <xf numFmtId="165" fontId="7" fillId="0" borderId="0" xfId="0" applyNumberFormat="1" applyFont="1"/>
    <xf numFmtId="0" fontId="0" fillId="0" borderId="32" xfId="0" applyBorder="1"/>
    <xf numFmtId="165" fontId="0" fillId="0" borderId="0" xfId="0" applyNumberFormat="1" applyFont="1"/>
    <xf numFmtId="0" fontId="7" fillId="0" borderId="33" xfId="0" applyFont="1" applyBorder="1" applyAlignment="1">
      <alignment wrapText="1"/>
    </xf>
    <xf numFmtId="165" fontId="7" fillId="2" borderId="33" xfId="0" applyNumberFormat="1" applyFont="1" applyFill="1" applyBorder="1"/>
    <xf numFmtId="166" fontId="0" fillId="0" borderId="0" xfId="16" applyNumberFormat="1" applyFont="1"/>
    <xf numFmtId="0" fontId="8" fillId="0" borderId="34" xfId="21" applyFont="1" applyBorder="1" applyAlignment="1">
      <alignment horizontal="left" vertical="center" wrapText="1"/>
      <protection/>
    </xf>
    <xf numFmtId="0" fontId="8" fillId="0" borderId="0" xfId="21" applyFont="1" applyFill="1" applyBorder="1" applyAlignment="1">
      <alignment horizontal="left" vertical="center" wrapText="1"/>
      <protection/>
    </xf>
    <xf numFmtId="0" fontId="22" fillId="3" borderId="0" xfId="0" applyFont="1" applyFill="1" applyAlignment="1">
      <alignment horizontal="left" vertical="center"/>
    </xf>
    <xf numFmtId="0" fontId="18" fillId="3" borderId="0" xfId="0" applyFont="1" applyFill="1" applyAlignment="1">
      <alignment vertical="center"/>
    </xf>
    <xf numFmtId="0" fontId="19" fillId="3" borderId="24" xfId="0" applyFont="1" applyFill="1" applyBorder="1" applyAlignment="1">
      <alignment horizontal="center" vertical="center"/>
    </xf>
    <xf numFmtId="0" fontId="20" fillId="3" borderId="25" xfId="0" applyFont="1" applyFill="1" applyBorder="1" applyAlignment="1">
      <alignment horizontal="right" vertical="center"/>
    </xf>
    <xf numFmtId="0" fontId="20" fillId="3" borderId="26" xfId="0" applyFont="1" applyFill="1" applyBorder="1" applyAlignment="1">
      <alignment horizontal="right" vertical="center"/>
    </xf>
    <xf numFmtId="0" fontId="19" fillId="3" borderId="27" xfId="0" applyFont="1" applyFill="1" applyBorder="1" applyAlignment="1">
      <alignment horizontal="center" vertical="center"/>
    </xf>
    <xf numFmtId="0" fontId="20" fillId="3" borderId="0" xfId="0" applyFont="1" applyFill="1" applyAlignment="1">
      <alignment horizontal="right" vertical="center"/>
    </xf>
    <xf numFmtId="0" fontId="20" fillId="3" borderId="28" xfId="0" applyFont="1" applyFill="1" applyBorder="1" applyAlignment="1">
      <alignment horizontal="right" vertical="center"/>
    </xf>
    <xf numFmtId="0" fontId="19" fillId="3" borderId="29" xfId="0" applyFont="1" applyFill="1" applyBorder="1" applyAlignment="1">
      <alignment horizontal="center" vertical="center"/>
    </xf>
    <xf numFmtId="0" fontId="20" fillId="3" borderId="30" xfId="0" applyFont="1" applyFill="1" applyBorder="1" applyAlignment="1">
      <alignment horizontal="right" vertical="center"/>
    </xf>
    <xf numFmtId="0" fontId="20" fillId="3" borderId="31" xfId="0" applyFont="1" applyFill="1" applyBorder="1" applyAlignment="1">
      <alignment horizontal="right" vertical="center"/>
    </xf>
    <xf numFmtId="0" fontId="19" fillId="3" borderId="0" xfId="0" applyFont="1" applyFill="1" applyAlignment="1">
      <alignment horizontal="center" vertical="center"/>
    </xf>
    <xf numFmtId="0" fontId="18" fillId="3" borderId="0" xfId="0" applyFont="1" applyFill="1" applyAlignment="1">
      <alignment horizontal="right" vertical="center"/>
    </xf>
    <xf numFmtId="14" fontId="0" fillId="0" borderId="0" xfId="0" applyNumberFormat="1"/>
    <xf numFmtId="14" fontId="0" fillId="2" borderId="0" xfId="0" applyNumberFormat="1" applyFill="1"/>
    <xf numFmtId="0" fontId="0" fillId="4" borderId="0" xfId="0" applyFill="1"/>
    <xf numFmtId="3" fontId="0" fillId="0" borderId="0" xfId="0" applyNumberFormat="1" applyFont="1"/>
    <xf numFmtId="3" fontId="0" fillId="0" borderId="33" xfId="0" applyNumberFormat="1" applyFont="1" applyBorder="1" applyAlignment="1">
      <alignment wrapText="1"/>
    </xf>
    <xf numFmtId="0" fontId="0" fillId="0" borderId="33" xfId="0" applyBorder="1"/>
    <xf numFmtId="0" fontId="0" fillId="0" borderId="35" xfId="0" applyBorder="1"/>
    <xf numFmtId="3" fontId="0" fillId="0" borderId="0" xfId="0" applyNumberFormat="1" applyBorder="1" applyAlignment="1">
      <alignment horizontal="center"/>
    </xf>
    <xf numFmtId="3" fontId="0" fillId="0" borderId="32" xfId="0" applyNumberFormat="1" applyBorder="1" applyAlignment="1">
      <alignment horizontal="center"/>
    </xf>
    <xf numFmtId="0" fontId="0" fillId="5" borderId="33" xfId="0" applyFill="1" applyBorder="1"/>
    <xf numFmtId="0" fontId="0" fillId="0" borderId="0" xfId="0" applyFont="1" applyBorder="1" applyAlignment="1">
      <alignment horizontal="center"/>
    </xf>
    <xf numFmtId="43" fontId="0" fillId="0" borderId="0" xfId="0" applyNumberFormat="1" applyBorder="1" applyAlignment="1">
      <alignment horizontal="center"/>
    </xf>
    <xf numFmtId="0" fontId="0" fillId="0" borderId="24" xfId="0" applyFont="1" applyBorder="1"/>
    <xf numFmtId="0" fontId="0" fillId="0" borderId="25" xfId="0" applyBorder="1"/>
    <xf numFmtId="0" fontId="0" fillId="0" borderId="26" xfId="0" applyBorder="1"/>
    <xf numFmtId="0" fontId="0" fillId="0" borderId="36" xfId="0" applyBorder="1"/>
    <xf numFmtId="0" fontId="7" fillId="0" borderId="27" xfId="0" applyFont="1" applyBorder="1"/>
    <xf numFmtId="165" fontId="7" fillId="2" borderId="28" xfId="0" applyNumberFormat="1" applyFont="1" applyFill="1" applyBorder="1"/>
    <xf numFmtId="0" fontId="0" fillId="0" borderId="27" xfId="0" applyBorder="1"/>
    <xf numFmtId="3" fontId="0" fillId="2" borderId="28" xfId="0" applyNumberFormat="1" applyFill="1" applyBorder="1"/>
    <xf numFmtId="0" fontId="0" fillId="0" borderId="29" xfId="0" applyBorder="1"/>
    <xf numFmtId="3" fontId="0" fillId="0" borderId="30" xfId="0" applyNumberFormat="1" applyBorder="1" applyAlignment="1">
      <alignment horizontal="center"/>
    </xf>
    <xf numFmtId="3" fontId="0" fillId="2" borderId="31" xfId="0" applyNumberFormat="1" applyFill="1" applyBorder="1"/>
    <xf numFmtId="0" fontId="0" fillId="0" borderId="24" xfId="0" applyBorder="1"/>
    <xf numFmtId="0" fontId="0" fillId="0" borderId="28" xfId="0" applyBorder="1"/>
    <xf numFmtId="0" fontId="0" fillId="0" borderId="30" xfId="0" applyBorder="1"/>
    <xf numFmtId="0" fontId="0" fillId="0" borderId="31" xfId="0" applyBorder="1"/>
    <xf numFmtId="44" fontId="0" fillId="5" borderId="10" xfId="16" applyFont="1" applyFill="1" applyBorder="1"/>
    <xf numFmtId="44" fontId="0" fillId="5" borderId="10" xfId="16" applyFont="1" applyFill="1" applyBorder="1"/>
    <xf numFmtId="44" fontId="0" fillId="5" borderId="34" xfId="16" applyFont="1" applyFill="1" applyBorder="1"/>
    <xf numFmtId="0" fontId="1" fillId="0" borderId="14" xfId="0" applyFont="1" applyBorder="1" applyAlignment="1">
      <alignment horizontal="center" wrapText="1"/>
    </xf>
    <xf numFmtId="0" fontId="5" fillId="0" borderId="15" xfId="0" applyFont="1" applyBorder="1" applyAlignment="1">
      <alignment horizontal="center"/>
    </xf>
    <xf numFmtId="0" fontId="5" fillId="0" borderId="16" xfId="0" applyFont="1" applyBorder="1" applyAlignment="1">
      <alignment horizontal="center"/>
    </xf>
    <xf numFmtId="0" fontId="7" fillId="6" borderId="0" xfId="0" applyFont="1" applyFill="1"/>
    <xf numFmtId="43" fontId="0" fillId="6" borderId="0" xfId="0" applyNumberFormat="1" applyFill="1" applyAlignment="1">
      <alignment horizontal="center"/>
    </xf>
    <xf numFmtId="165" fontId="7" fillId="6" borderId="0" xfId="0" applyNumberFormat="1" applyFont="1" applyFill="1"/>
    <xf numFmtId="0" fontId="0" fillId="6" borderId="0" xfId="0" applyFill="1"/>
    <xf numFmtId="3" fontId="0" fillId="6" borderId="0" xfId="0" applyNumberFormat="1" applyFill="1" applyAlignment="1">
      <alignment horizontal="center"/>
    </xf>
    <xf numFmtId="3" fontId="0" fillId="6" borderId="0" xfId="0" applyNumberFormat="1" applyFill="1"/>
    <xf numFmtId="0" fontId="17" fillId="0" borderId="24" xfId="0" applyFont="1" applyFill="1" applyBorder="1" applyAlignment="1">
      <alignment vertical="top"/>
    </xf>
    <xf numFmtId="0" fontId="17" fillId="0" borderId="27" xfId="0" applyFont="1" applyFill="1" applyBorder="1" applyAlignment="1">
      <alignment vertical="top"/>
    </xf>
    <xf numFmtId="0" fontId="17" fillId="0" borderId="29" xfId="0" applyFont="1" applyFill="1" applyBorder="1" applyAlignment="1">
      <alignment vertical="top"/>
    </xf>
    <xf numFmtId="0" fontId="1" fillId="0" borderId="37" xfId="0" applyFont="1" applyBorder="1"/>
    <xf numFmtId="0" fontId="1" fillId="0" borderId="38" xfId="0" applyFont="1" applyBorder="1"/>
    <xf numFmtId="0" fontId="1" fillId="0" borderId="39" xfId="0" applyFont="1" applyBorder="1"/>
    <xf numFmtId="0" fontId="1" fillId="0" borderId="34" xfId="0" applyFont="1" applyBorder="1" applyAlignment="1">
      <alignment horizontal="center" wrapText="1"/>
    </xf>
    <xf numFmtId="44" fontId="6" fillId="0" borderId="10" xfId="16" applyFont="1" applyFill="1" applyBorder="1" applyAlignment="1">
      <alignment/>
    </xf>
    <xf numFmtId="166" fontId="6" fillId="0" borderId="10" xfId="16" applyNumberFormat="1" applyFont="1" applyFill="1" applyBorder="1" applyAlignment="1">
      <alignment/>
    </xf>
    <xf numFmtId="164" fontId="1" fillId="0" borderId="10" xfId="0" applyNumberFormat="1" applyFont="1" applyBorder="1" applyAlignment="1">
      <alignment horizontal="center"/>
    </xf>
    <xf numFmtId="0" fontId="11" fillId="0" borderId="0" xfId="0" applyFont="1" applyAlignment="1">
      <alignment horizontal="centerContinuous"/>
    </xf>
    <xf numFmtId="0" fontId="1" fillId="7" borderId="0" xfId="0" applyFont="1" applyFill="1" applyBorder="1" applyAlignment="1">
      <alignment horizontal="left" wrapText="1"/>
    </xf>
    <xf numFmtId="0" fontId="1" fillId="0" borderId="15" xfId="0" applyFont="1" applyBorder="1" applyAlignment="1">
      <alignment horizontal="center" wrapText="1"/>
    </xf>
    <xf numFmtId="0" fontId="1" fillId="7" borderId="16" xfId="0" applyFont="1" applyFill="1" applyBorder="1" applyAlignment="1">
      <alignment horizontal="center" wrapText="1"/>
    </xf>
    <xf numFmtId="0" fontId="1" fillId="0" borderId="0" xfId="0" applyFont="1" applyFill="1" applyBorder="1" applyAlignment="1">
      <alignment horizontal="left"/>
    </xf>
    <xf numFmtId="0" fontId="1" fillId="0" borderId="10" xfId="0" applyFont="1" applyBorder="1" applyAlignment="1">
      <alignment horizontal="center" wrapText="1"/>
    </xf>
    <xf numFmtId="164" fontId="1" fillId="0" borderId="10" xfId="0" applyNumberFormat="1" applyFont="1" applyBorder="1" applyAlignment="1">
      <alignment horizontal="center" wrapText="1"/>
    </xf>
    <xf numFmtId="3" fontId="1" fillId="0" borderId="18" xfId="0" applyNumberFormat="1" applyFont="1" applyBorder="1" applyAlignment="1">
      <alignment horizontal="right"/>
    </xf>
    <xf numFmtId="0" fontId="1" fillId="0" borderId="21" xfId="0" applyFont="1" applyBorder="1" applyAlignment="1">
      <alignment horizontal="center" wrapText="1"/>
    </xf>
    <xf numFmtId="3" fontId="3" fillId="0" borderId="40" xfId="0" applyNumberFormat="1" applyFont="1" applyBorder="1"/>
    <xf numFmtId="0" fontId="1" fillId="0" borderId="0" xfId="0" applyFont="1" applyAlignment="1">
      <alignment horizontal="center"/>
    </xf>
    <xf numFmtId="0" fontId="1" fillId="0" borderId="0" xfId="0" applyFont="1" applyBorder="1" applyAlignment="1">
      <alignment horizontal="center"/>
    </xf>
    <xf numFmtId="0" fontId="1" fillId="0" borderId="16" xfId="0" applyFont="1" applyBorder="1" applyAlignment="1">
      <alignment horizontal="center" wrapText="1"/>
    </xf>
    <xf numFmtId="3" fontId="1" fillId="0" borderId="10" xfId="0" applyNumberFormat="1" applyFont="1" applyBorder="1" applyAlignment="1">
      <alignment wrapText="1"/>
    </xf>
    <xf numFmtId="3" fontId="1" fillId="0" borderId="18" xfId="0" applyNumberFormat="1" applyFont="1" applyBorder="1" applyAlignment="1">
      <alignment wrapText="1"/>
    </xf>
    <xf numFmtId="0" fontId="1" fillId="0" borderId="10" xfId="0" applyFont="1" applyBorder="1" applyAlignment="1" quotePrefix="1">
      <alignment horizontal="center" wrapText="1"/>
    </xf>
    <xf numFmtId="3" fontId="1" fillId="0" borderId="34" xfId="0" applyNumberFormat="1" applyFont="1" applyBorder="1"/>
    <xf numFmtId="3" fontId="1" fillId="0" borderId="41" xfId="0" applyNumberFormat="1" applyFont="1" applyBorder="1"/>
    <xf numFmtId="3" fontId="3" fillId="0" borderId="0" xfId="0" applyNumberFormat="1" applyFont="1" applyBorder="1"/>
    <xf numFmtId="0" fontId="23" fillId="8" borderId="42" xfId="0" applyFont="1" applyFill="1" applyBorder="1" applyAlignment="1">
      <alignment horizontal="center" vertical="top"/>
    </xf>
    <xf numFmtId="0" fontId="23" fillId="8" borderId="43" xfId="0" applyFont="1" applyFill="1" applyBorder="1" applyAlignment="1">
      <alignment horizontal="center" vertical="top"/>
    </xf>
    <xf numFmtId="0" fontId="23" fillId="8" borderId="27" xfId="0" applyFont="1" applyFill="1" applyBorder="1" applyAlignment="1">
      <alignment horizontal="center" vertical="top"/>
    </xf>
    <xf numFmtId="0" fontId="23" fillId="8" borderId="44" xfId="0" applyFont="1" applyFill="1" applyBorder="1" applyAlignment="1">
      <alignment horizontal="center" vertical="top"/>
    </xf>
    <xf numFmtId="0" fontId="23" fillId="8" borderId="45" xfId="0" applyFont="1" applyFill="1" applyBorder="1" applyAlignment="1">
      <alignment horizontal="center" vertical="top"/>
    </xf>
    <xf numFmtId="0" fontId="23" fillId="8" borderId="46" xfId="0" applyFont="1" applyFill="1" applyBorder="1" applyAlignment="1">
      <alignment horizontal="center" vertical="top"/>
    </xf>
    <xf numFmtId="167" fontId="14" fillId="0" borderId="42" xfId="16" applyNumberFormat="1" applyFont="1" applyBorder="1" applyAlignment="1">
      <alignment horizontal="center"/>
    </xf>
    <xf numFmtId="0" fontId="17" fillId="0" borderId="45" xfId="0" applyFont="1" applyBorder="1" applyAlignment="1">
      <alignment vertical="top"/>
    </xf>
    <xf numFmtId="167" fontId="14" fillId="0" borderId="43" xfId="16" applyNumberFormat="1" applyFont="1" applyBorder="1" applyAlignment="1">
      <alignment horizontal="center"/>
    </xf>
    <xf numFmtId="167" fontId="14" fillId="0" borderId="27" xfId="16" applyNumberFormat="1" applyFont="1" applyBorder="1" applyAlignment="1">
      <alignment horizontal="center"/>
    </xf>
    <xf numFmtId="167" fontId="14" fillId="0" borderId="44" xfId="16" applyNumberFormat="1" applyFont="1" applyBorder="1" applyAlignment="1">
      <alignment horizontal="center"/>
    </xf>
    <xf numFmtId="0" fontId="17" fillId="0" borderId="27" xfId="0" applyFont="1" applyBorder="1" applyAlignment="1">
      <alignment vertical="top"/>
    </xf>
    <xf numFmtId="0" fontId="17" fillId="0" borderId="29" xfId="0" applyFont="1" applyBorder="1" applyAlignment="1">
      <alignment vertical="top"/>
    </xf>
    <xf numFmtId="167" fontId="14" fillId="0" borderId="29" xfId="16" applyNumberFormat="1" applyFont="1" applyBorder="1" applyAlignment="1">
      <alignment horizontal="center"/>
    </xf>
    <xf numFmtId="167" fontId="14" fillId="0" borderId="47" xfId="16" applyNumberFormat="1" applyFont="1" applyBorder="1" applyAlignment="1">
      <alignment horizontal="center"/>
    </xf>
    <xf numFmtId="167" fontId="14" fillId="0" borderId="48" xfId="16" applyNumberFormat="1" applyFont="1" applyFill="1" applyBorder="1" applyAlignment="1">
      <alignment horizontal="center"/>
    </xf>
    <xf numFmtId="167" fontId="17" fillId="0" borderId="0" xfId="0" applyNumberFormat="1" applyFont="1" applyAlignment="1">
      <alignment vertical="top"/>
    </xf>
    <xf numFmtId="0" fontId="23" fillId="8" borderId="49" xfId="0" applyFont="1" applyFill="1" applyBorder="1" applyAlignment="1">
      <alignment horizontal="center" vertical="center"/>
    </xf>
    <xf numFmtId="0" fontId="23" fillId="8" borderId="50" xfId="0" applyFont="1" applyFill="1" applyBorder="1" applyAlignment="1">
      <alignment horizontal="center" vertical="center"/>
    </xf>
    <xf numFmtId="0" fontId="17" fillId="0" borderId="51" xfId="0" applyFont="1" applyBorder="1" applyAlignment="1">
      <alignment vertical="top"/>
    </xf>
    <xf numFmtId="167" fontId="14" fillId="0" borderId="24" xfId="16" applyNumberFormat="1" applyFont="1" applyBorder="1" applyAlignment="1">
      <alignment horizontal="center"/>
    </xf>
    <xf numFmtId="167" fontId="14" fillId="0" borderId="52" xfId="16" applyNumberFormat="1" applyFont="1" applyBorder="1" applyAlignment="1">
      <alignment horizontal="center"/>
    </xf>
    <xf numFmtId="0" fontId="17" fillId="0" borderId="24" xfId="0" applyFont="1" applyBorder="1" applyAlignment="1">
      <alignment vertical="top"/>
    </xf>
    <xf numFmtId="0" fontId="23" fillId="8" borderId="53" xfId="0" applyFont="1" applyFill="1" applyBorder="1" applyAlignment="1">
      <alignment horizontal="center" vertical="center"/>
    </xf>
    <xf numFmtId="0" fontId="23" fillId="8" borderId="54" xfId="0" applyFont="1" applyFill="1" applyBorder="1" applyAlignment="1">
      <alignment horizontal="center" vertical="center"/>
    </xf>
    <xf numFmtId="0" fontId="24" fillId="0" borderId="0" xfId="0" applyFont="1" applyAlignment="1">
      <alignment horizontal="left" vertical="center"/>
    </xf>
    <xf numFmtId="0" fontId="25" fillId="0" borderId="0" xfId="0" applyFont="1" applyAlignment="1">
      <alignment vertical="center"/>
    </xf>
    <xf numFmtId="0" fontId="26" fillId="0" borderId="24" xfId="0" applyFont="1" applyBorder="1" applyAlignment="1">
      <alignment horizontal="center" vertical="center"/>
    </xf>
    <xf numFmtId="0" fontId="27" fillId="0" borderId="25" xfId="0" applyFont="1" applyBorder="1" applyAlignment="1">
      <alignment horizontal="right" vertical="center"/>
    </xf>
    <xf numFmtId="0" fontId="27" fillId="0" borderId="26" xfId="0" applyFont="1" applyBorder="1" applyAlignment="1">
      <alignment horizontal="right" vertical="center"/>
    </xf>
    <xf numFmtId="0" fontId="26" fillId="0" borderId="27" xfId="0" applyFont="1" applyBorder="1" applyAlignment="1">
      <alignment horizontal="center" vertical="center"/>
    </xf>
    <xf numFmtId="0" fontId="27" fillId="0" borderId="0" xfId="0" applyFont="1" applyBorder="1" applyAlignment="1">
      <alignment horizontal="right" vertical="center"/>
    </xf>
    <xf numFmtId="0" fontId="27" fillId="0" borderId="28" xfId="0" applyFont="1" applyBorder="1" applyAlignment="1">
      <alignment horizontal="right" vertical="center"/>
    </xf>
    <xf numFmtId="0" fontId="26" fillId="0" borderId="29" xfId="0" applyFont="1" applyBorder="1" applyAlignment="1">
      <alignment horizontal="center" vertical="center"/>
    </xf>
    <xf numFmtId="0" fontId="27" fillId="0" borderId="30" xfId="0" applyFont="1" applyBorder="1" applyAlignment="1">
      <alignment horizontal="right" vertical="center"/>
    </xf>
    <xf numFmtId="0" fontId="27" fillId="0" borderId="31" xfId="0" applyFont="1" applyBorder="1" applyAlignment="1">
      <alignment horizontal="right" vertical="center"/>
    </xf>
    <xf numFmtId="0" fontId="26" fillId="0" borderId="0" xfId="0" applyFont="1" applyAlignment="1">
      <alignment horizontal="center" vertical="center"/>
    </xf>
    <xf numFmtId="0" fontId="25" fillId="0" borderId="0" xfId="0" applyFont="1" applyAlignment="1">
      <alignment horizontal="right" vertical="center"/>
    </xf>
    <xf numFmtId="0" fontId="25" fillId="0" borderId="0" xfId="0" applyFont="1"/>
    <xf numFmtId="0" fontId="0" fillId="0" borderId="0" xfId="0" applyFont="1" applyAlignment="1">
      <alignment horizontal="left" vertical="center" wrapText="1" indent="1"/>
    </xf>
    <xf numFmtId="0" fontId="0" fillId="0" borderId="0" xfId="0" applyFont="1" applyFill="1" applyBorder="1" applyAlignment="1">
      <alignment horizontal="center"/>
    </xf>
    <xf numFmtId="166" fontId="5" fillId="0" borderId="10" xfId="16" applyNumberFormat="1" applyFont="1" applyFill="1" applyBorder="1" applyAlignment="1">
      <alignment horizontal="center"/>
    </xf>
    <xf numFmtId="166" fontId="5" fillId="0" borderId="34" xfId="16" applyNumberFormat="1" applyFont="1" applyFill="1" applyBorder="1" applyAlignment="1">
      <alignment horizontal="center"/>
    </xf>
    <xf numFmtId="3" fontId="3" fillId="0" borderId="21" xfId="0" applyNumberFormat="1" applyFont="1" applyFill="1" applyBorder="1"/>
    <xf numFmtId="3" fontId="1" fillId="0" borderId="0" xfId="0" applyNumberFormat="1" applyFont="1" applyFill="1"/>
    <xf numFmtId="0" fontId="1" fillId="0" borderId="0" xfId="0" applyFont="1" applyFill="1"/>
    <xf numFmtId="0" fontId="1" fillId="0" borderId="14" xfId="0" applyFont="1" applyFill="1" applyBorder="1" applyAlignment="1">
      <alignment horizontal="center" wrapText="1"/>
    </xf>
    <xf numFmtId="0" fontId="1" fillId="0" borderId="15" xfId="0" applyFont="1" applyFill="1" applyBorder="1" applyAlignment="1">
      <alignment horizontal="center"/>
    </xf>
    <xf numFmtId="0" fontId="1" fillId="0" borderId="16" xfId="0" applyFont="1" applyFill="1" applyBorder="1" applyAlignment="1">
      <alignment horizontal="center"/>
    </xf>
    <xf numFmtId="166" fontId="6" fillId="0" borderId="10" xfId="16" applyNumberFormat="1" applyFont="1" applyFill="1" applyBorder="1" applyAlignment="1">
      <alignment horizontal="center"/>
    </xf>
    <xf numFmtId="3" fontId="1" fillId="0" borderId="10" xfId="0" applyNumberFormat="1" applyFont="1" applyFill="1" applyBorder="1"/>
    <xf numFmtId="3" fontId="1" fillId="0" borderId="55" xfId="0" applyNumberFormat="1" applyFont="1" applyFill="1" applyBorder="1"/>
    <xf numFmtId="3" fontId="1" fillId="0" borderId="18" xfId="0" applyNumberFormat="1" applyFont="1" applyFill="1" applyBorder="1"/>
    <xf numFmtId="166" fontId="6" fillId="0" borderId="34" xfId="16" applyNumberFormat="1"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3" fontId="8" fillId="0" borderId="10" xfId="23" applyNumberFormat="1" applyFont="1" applyFill="1" applyBorder="1" applyAlignment="1">
      <alignment horizontal="center" vertical="center" wrapText="1"/>
      <protection/>
    </xf>
    <xf numFmtId="0" fontId="0" fillId="0" borderId="0" xfId="0" applyFill="1"/>
    <xf numFmtId="167" fontId="8" fillId="0" borderId="10" xfId="23" applyNumberFormat="1" applyFont="1" applyFill="1" applyBorder="1" applyAlignment="1">
      <alignment horizontal="center" vertical="center"/>
      <protection/>
    </xf>
    <xf numFmtId="0" fontId="8" fillId="0" borderId="10" xfId="21" applyFont="1" applyFill="1" applyBorder="1" applyAlignment="1">
      <alignment horizontal="center" vertical="center" wrapText="1"/>
      <protection/>
    </xf>
    <xf numFmtId="0" fontId="5" fillId="0" borderId="14" xfId="0" applyFont="1" applyFill="1" applyBorder="1" applyAlignment="1">
      <alignment horizontal="center" wrapText="1"/>
    </xf>
    <xf numFmtId="0" fontId="5" fillId="0" borderId="14" xfId="0" applyFont="1" applyBorder="1" applyAlignment="1">
      <alignment horizontal="center" wrapText="1"/>
    </xf>
    <xf numFmtId="14" fontId="1" fillId="0" borderId="0" xfId="0" applyNumberFormat="1" applyFont="1" applyBorder="1"/>
    <xf numFmtId="14" fontId="1" fillId="0" borderId="7" xfId="0" applyNumberFormat="1" applyFont="1" applyBorder="1"/>
    <xf numFmtId="168" fontId="0" fillId="0" borderId="0" xfId="15" applyNumberFormat="1" applyFont="1"/>
    <xf numFmtId="0" fontId="13" fillId="9" borderId="56" xfId="24" applyFont="1" applyFill="1" applyBorder="1" applyAlignment="1">
      <alignment horizontal="center"/>
      <protection/>
    </xf>
    <xf numFmtId="0" fontId="13" fillId="0" borderId="57" xfId="24" applyFont="1" applyFill="1" applyBorder="1" applyAlignment="1">
      <alignment horizontal="left" wrapText="1"/>
      <protection/>
    </xf>
    <xf numFmtId="0" fontId="13" fillId="0" borderId="57" xfId="24" applyFont="1" applyFill="1" applyBorder="1" applyAlignment="1">
      <alignment horizontal="right" wrapText="1"/>
      <protection/>
    </xf>
    <xf numFmtId="2" fontId="13" fillId="0" borderId="57" xfId="24" applyNumberFormat="1" applyFont="1" applyFill="1" applyBorder="1" applyAlignment="1">
      <alignment horizontal="right" wrapText="1"/>
      <protection/>
    </xf>
    <xf numFmtId="0" fontId="13" fillId="0" borderId="57" xfId="24" applyFont="1" applyFill="1" applyBorder="1" applyAlignment="1">
      <alignment wrapText="1"/>
      <protection/>
    </xf>
    <xf numFmtId="0" fontId="12" fillId="0" borderId="0" xfId="24">
      <alignment/>
      <protection/>
    </xf>
    <xf numFmtId="0" fontId="0" fillId="0" borderId="58" xfId="0" applyBorder="1"/>
    <xf numFmtId="0" fontId="0" fillId="0" borderId="59" xfId="0" applyBorder="1"/>
    <xf numFmtId="0" fontId="0" fillId="0" borderId="60" xfId="0" applyBorder="1"/>
    <xf numFmtId="0" fontId="0" fillId="0" borderId="58"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58" xfId="0" applyNumberFormat="1" applyBorder="1"/>
    <xf numFmtId="0" fontId="0" fillId="0" borderId="63" xfId="0" applyNumberFormat="1" applyBorder="1"/>
    <xf numFmtId="0" fontId="0" fillId="0" borderId="64" xfId="0" applyNumberFormat="1" applyBorder="1"/>
    <xf numFmtId="0" fontId="0" fillId="0" borderId="61" xfId="0" applyNumberFormat="1" applyBorder="1"/>
    <xf numFmtId="0" fontId="0" fillId="0" borderId="0" xfId="0" applyNumberFormat="1"/>
    <xf numFmtId="0" fontId="0" fillId="0" borderId="65" xfId="0" applyNumberFormat="1" applyBorder="1"/>
    <xf numFmtId="0" fontId="0" fillId="0" borderId="62" xfId="0" applyNumberFormat="1" applyBorder="1"/>
    <xf numFmtId="0" fontId="0" fillId="0" borderId="66" xfId="0" applyNumberFormat="1" applyBorder="1"/>
    <xf numFmtId="0" fontId="0" fillId="0" borderId="56" xfId="0" applyNumberFormat="1" applyBorder="1"/>
    <xf numFmtId="3" fontId="0" fillId="0" borderId="0" xfId="0" applyNumberFormat="1" applyFont="1" applyFill="1"/>
    <xf numFmtId="0" fontId="7" fillId="0" borderId="0" xfId="0" applyFont="1" applyFill="1"/>
    <xf numFmtId="0" fontId="0" fillId="0" borderId="0" xfId="0" applyFont="1" applyFill="1" applyBorder="1" applyAlignment="1">
      <alignment horizontal="center" vertical="center"/>
    </xf>
    <xf numFmtId="3" fontId="25" fillId="0" borderId="0" xfId="0" applyNumberFormat="1" applyFont="1"/>
    <xf numFmtId="3" fontId="25" fillId="0" borderId="33" xfId="0" applyNumberFormat="1" applyFont="1" applyBorder="1" applyAlignment="1">
      <alignment wrapText="1"/>
    </xf>
    <xf numFmtId="1" fontId="25" fillId="0" borderId="0" xfId="0" applyNumberFormat="1" applyFont="1"/>
    <xf numFmtId="8" fontId="8" fillId="0" borderId="10" xfId="21" applyNumberFormat="1" applyFont="1" applyFill="1" applyBorder="1" applyAlignment="1">
      <alignment horizontal="center" vertical="center" wrapText="1"/>
      <protection/>
    </xf>
    <xf numFmtId="0" fontId="0" fillId="0" borderId="0" xfId="21">
      <alignment/>
      <protection/>
    </xf>
    <xf numFmtId="0" fontId="1" fillId="0" borderId="0" xfId="21" applyFont="1" applyBorder="1">
      <alignment/>
      <protection/>
    </xf>
    <xf numFmtId="0" fontId="7" fillId="0" borderId="0" xfId="21" applyFont="1">
      <alignment/>
      <protection/>
    </xf>
    <xf numFmtId="0" fontId="0" fillId="0" borderId="0" xfId="21" applyFont="1">
      <alignment/>
      <protection/>
    </xf>
    <xf numFmtId="43" fontId="0" fillId="0" borderId="0" xfId="0" applyNumberFormat="1"/>
    <xf numFmtId="0" fontId="5" fillId="0" borderId="67" xfId="0" applyFont="1" applyBorder="1" applyAlignment="1">
      <alignment horizontal="center" wrapText="1"/>
    </xf>
    <xf numFmtId="0" fontId="5" fillId="0" borderId="68" xfId="0" applyFont="1" applyBorder="1" applyAlignment="1">
      <alignment horizontal="center"/>
    </xf>
    <xf numFmtId="0" fontId="5" fillId="0" borderId="69" xfId="0" applyFont="1" applyBorder="1" applyAlignment="1">
      <alignment horizontal="center"/>
    </xf>
    <xf numFmtId="0" fontId="1" fillId="7" borderId="24"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26" xfId="0" applyFont="1" applyFill="1" applyBorder="1" applyAlignment="1">
      <alignment horizontal="left" vertical="center" wrapText="1"/>
    </xf>
    <xf numFmtId="0" fontId="1" fillId="7" borderId="29" xfId="0" applyFont="1" applyFill="1" applyBorder="1" applyAlignment="1">
      <alignment horizontal="left" vertical="center" wrapText="1"/>
    </xf>
    <xf numFmtId="0" fontId="1" fillId="7" borderId="30" xfId="0" applyFont="1" applyFill="1" applyBorder="1" applyAlignment="1">
      <alignment horizontal="left" vertical="center" wrapText="1"/>
    </xf>
    <xf numFmtId="0" fontId="1" fillId="7" borderId="31" xfId="0" applyFont="1" applyFill="1" applyBorder="1" applyAlignment="1">
      <alignment horizontal="left" vertical="center" wrapText="1"/>
    </xf>
    <xf numFmtId="0" fontId="5" fillId="0" borderId="70"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2" xfId="0" applyFont="1" applyBorder="1" applyAlignment="1">
      <alignment horizontal="center" vertical="center" wrapText="1"/>
    </xf>
    <xf numFmtId="0" fontId="7" fillId="0" borderId="0" xfId="21" applyFont="1" applyBorder="1" applyAlignment="1">
      <alignment horizontal="left" vertical="center" wrapText="1"/>
      <protection/>
    </xf>
    <xf numFmtId="0" fontId="0" fillId="0" borderId="7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5" xfId="21" applyFont="1" applyBorder="1" applyAlignment="1">
      <alignment horizontal="center" vertical="center" wrapText="1"/>
      <protection/>
    </xf>
    <xf numFmtId="0" fontId="0" fillId="0" borderId="9" xfId="21" applyFont="1" applyBorder="1" applyAlignment="1">
      <alignment horizontal="center" vertical="center" wrapText="1"/>
      <protection/>
    </xf>
    <xf numFmtId="0" fontId="0" fillId="0" borderId="0" xfId="21" applyFont="1" applyFill="1" applyBorder="1" applyAlignment="1">
      <alignment horizontal="left" vertical="center" wrapText="1" indent="1"/>
      <protection/>
    </xf>
    <xf numFmtId="0" fontId="0" fillId="0" borderId="0" xfId="21" applyFont="1" applyAlignment="1">
      <alignment horizontal="left" vertical="center" wrapText="1" indent="1"/>
      <protection/>
    </xf>
    <xf numFmtId="0" fontId="0" fillId="0" borderId="0" xfId="0" applyFont="1" applyAlignment="1">
      <alignment horizontal="left" vertical="center" wrapText="1" indent="1"/>
    </xf>
    <xf numFmtId="0" fontId="0" fillId="0" borderId="0" xfId="0" applyFont="1" applyFill="1" applyBorder="1" applyAlignment="1">
      <alignment horizontal="left" wrapText="1" indent="1"/>
    </xf>
  </cellXfs>
  <cellStyles count="11">
    <cellStyle name="Normal" xfId="0"/>
    <cellStyle name="Percent" xfId="15"/>
    <cellStyle name="Currency" xfId="16"/>
    <cellStyle name="Currency [0]" xfId="17"/>
    <cellStyle name="Comma" xfId="18"/>
    <cellStyle name="Comma [0]" xfId="19"/>
    <cellStyle name="Comma 2" xfId="20"/>
    <cellStyle name="Normal 2" xfId="21"/>
    <cellStyle name="Normal 5" xfId="22"/>
    <cellStyle name="Normal_CIP Correction Fiscal Note" xfId="23"/>
    <cellStyle name="Normal_Sheet1" xfId="24"/>
  </cellStyles>
  <dxfs count="5">
    <dxf>
      <fill>
        <patternFill patternType="solid">
          <bgColor rgb="FFFF0000"/>
        </patternFill>
      </fill>
      <border>
        <left style="thin"/>
        <right style="thin"/>
        <top style="thin"/>
        <bottom style="thin"/>
      </border>
    </dxf>
    <dxf>
      <fill>
        <patternFill patternType="solid">
          <bgColor rgb="FFFF0000"/>
        </patternFill>
      </fill>
      <border>
        <left style="thin"/>
        <right style="thin"/>
        <top style="thin"/>
        <bottom style="thin"/>
      </border>
    </dxf>
    <dxf>
      <fill>
        <patternFill patternType="solid">
          <bgColor rgb="FFFF0000"/>
        </patternFill>
      </fill>
      <border>
        <left style="thin"/>
        <right style="thin"/>
        <top style="thin"/>
        <bottom style="thin"/>
      </border>
    </dxf>
    <dxf>
      <font>
        <b val="0"/>
        <i val="0"/>
        <u val="none"/>
        <strike val="0"/>
        <sz val="8"/>
        <name val="Arial"/>
        <color auto="1"/>
        <condense val="0"/>
        <extend val="0"/>
      </font>
      <alignment horizontal="left" vertical="center" textRotation="0" wrapText="1" shrinkToFit="1" readingOrder="0"/>
      <border>
        <left style="thin"/>
        <right style="thin"/>
        <top style="thin"/>
        <bottom style="thin"/>
      </border>
    </dxf>
    <dxf>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customXml" Target="../customXml/item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T\Transit\SD\ServicePlanning\2016%20Service%20Changes\March%202016%20Ordinance%20Package\March%202016%20Ordinance_Resource%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ute List"/>
      <sheetName val="Reference"/>
      <sheetName val="Sheet3"/>
    </sheetNames>
    <sheetDataSet>
      <sheetData sheetId="0"/>
      <sheetData sheetId="1">
        <row r="1">
          <cell r="A1" t="str">
            <v>U-Link</v>
          </cell>
        </row>
        <row r="2">
          <cell r="A2" t="str">
            <v>C/D Line Ext</v>
          </cell>
        </row>
        <row r="3">
          <cell r="A3" t="str">
            <v>I-5S RMG</v>
          </cell>
        </row>
        <row r="4">
          <cell r="A4" t="str">
            <v>SE King County</v>
          </cell>
        </row>
        <row r="5">
          <cell r="A5" t="str">
            <v>SE Seattle</v>
          </cell>
        </row>
        <row r="6">
          <cell r="A6" t="str">
            <v>Route 200</v>
          </cell>
        </row>
        <row r="7">
          <cell r="A7" t="str">
            <v>Night Owl</v>
          </cell>
        </row>
        <row r="8">
          <cell r="A8" t="str">
            <v>Other</v>
          </cell>
        </row>
      </sheetData>
      <sheetData sheetId="2"/>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1" recordCount="281" refreshedBy="VanderZee, David" refreshedVersion="4">
  <cacheSource type="worksheet">
    <worksheetSource ref="A1:AI282" sheet="Sheet1"/>
  </cacheSource>
  <cacheFields count="35">
    <cacheField name="Rte">
      <sharedItems containsSemiMixedTypes="0" containsString="0" containsMixedTypes="0" containsNumber="1" containsInteger="1" count="8">
        <n v="74"/>
        <n v="99"/>
        <n v="101"/>
        <n v="102"/>
        <n v="153"/>
        <n v="183"/>
        <n v="269"/>
        <n v="930"/>
      </sharedItems>
    </cacheField>
    <cacheField name="Pt">
      <sharedItems containsMixedTypes="0" count="0"/>
    </cacheField>
    <cacheField name="Ex">
      <sharedItems containsMixedTypes="0" count="0"/>
    </cacheField>
    <cacheField name="I/O">
      <sharedItems containsMixedTypes="0" count="0"/>
    </cacheField>
    <cacheField name="KeyBl">
      <sharedItems containsSemiMixedTypes="0" containsString="0" containsMixedTypes="0" containsNumber="1" containsInteger="1" count="0"/>
    </cacheField>
    <cacheField name="Src">
      <sharedItems containsMixedTypes="0" count="0"/>
    </cacheField>
    <cacheField name="Obs">
      <sharedItems containsSemiMixedTypes="0" containsString="0" containsMixedTypes="0" containsNumber="1" containsInteger="1" count="0"/>
    </cacheField>
    <cacheField name="StTime">
      <sharedItems containsMixedTypes="0" count="0"/>
    </cacheField>
    <cacheField name="EndTime">
      <sharedItems containsMixedTypes="0" count="0"/>
    </cacheField>
    <cacheField name="StTP">
      <sharedItems containsMixedTypes="0" count="0"/>
    </cacheField>
    <cacheField name="EndTP">
      <sharedItems containsMixedTypes="0" count="0"/>
    </cacheField>
    <cacheField name="LdFac">
      <sharedItems containsString="0" containsBlank="1" containsMixedTypes="0" containsNumber="1" containsInteger="1" count="0"/>
    </cacheField>
    <cacheField name="Rides">
      <sharedItems containsSemiMixedTypes="0" containsString="0" containsMixedTypes="0" containsNumber="1" containsInteger="1" count="0"/>
    </cacheField>
    <cacheField name="LoadAvg">
      <sharedItems containsSemiMixedTypes="0" containsString="0" containsMixedTypes="0" containsNumber="1" containsInteger="1" count="0"/>
    </cacheField>
    <cacheField name="OnAv">
      <sharedItems containsString="0" containsBlank="1" containsMixedTypes="0" containsNumber="1" containsInteger="1" count="0"/>
    </cacheField>
    <cacheField name="OnMx">
      <sharedItems containsString="0" containsBlank="1" containsMixedTypes="0" containsNumber="1" containsInteger="1" count="0"/>
    </cacheField>
    <cacheField name="OnMn">
      <sharedItems containsString="0" containsBlank="1" containsMixedTypes="0" containsNumber="1" containsInteger="1" count="0"/>
    </cacheField>
    <cacheField name="OffAv">
      <sharedItems containsString="0" containsBlank="1" containsMixedTypes="0" containsNumber="1" containsInteger="1" count="0"/>
    </cacheField>
    <cacheField name="OffMx">
      <sharedItems containsString="0" containsBlank="1" containsMixedTypes="0" containsNumber="1" containsInteger="1" count="0"/>
    </cacheField>
    <cacheField name="OffMn">
      <sharedItems containsString="0" containsBlank="1" containsMixedTypes="0" containsNumber="1" containsInteger="1" count="0"/>
    </cacheField>
    <cacheField name="LoadMax">
      <sharedItems containsSemiMixedTypes="0" containsString="0" containsMixedTypes="0" containsNumber="1" containsInteger="1" count="0"/>
    </cacheField>
    <cacheField name="LoadMin">
      <sharedItems containsSemiMixedTypes="0" containsString="0" containsMixedTypes="0" containsNumber="1" containsInteger="1" count="0"/>
    </cacheField>
    <cacheField name="RevMin">
      <sharedItems containsSemiMixedTypes="0" containsString="0" containsMixedTypes="0" containsNumber="1" containsInteger="1" count="0"/>
    </cacheField>
    <cacheField name="Rdr/RHr">
      <sharedItems containsSemiMixedTypes="0" containsString="0" containsMixedTypes="0" containsNumber="1" containsInteger="1" count="0"/>
    </cacheField>
    <cacheField name="RevMile">
      <sharedItems containsSemiMixedTypes="0" containsString="0" containsMixedTypes="0" containsNumber="1" containsInteger="1" count="0"/>
    </cacheField>
    <cacheField name="PlHrs">
      <sharedItems containsSemiMixedTypes="0" containsString="0" containsMixedTypes="0" containsNumber="1" containsInteger="1" count="0"/>
    </cacheField>
    <cacheField name="RvHrs">
      <sharedItems containsSemiMixedTypes="0" containsString="0" containsMixedTypes="0" containsNumber="1" containsInteger="1" count="0"/>
    </cacheField>
    <cacheField name="AnnPlMls">
      <sharedItems containsMixedTypes="0" count="0"/>
    </cacheField>
    <cacheField name="AnnPlHrs">
      <sharedItems containsSemiMixedTypes="0" containsString="0" containsMixedTypes="0" containsNumber="1" containsInteger="1" count="0"/>
    </cacheField>
    <cacheField name="AnnRvHrs">
      <sharedItems containsSemiMixedTypes="0" containsString="0" containsMixedTypes="0" containsNumber="1" containsInteger="1" count="0"/>
    </cacheField>
    <cacheField name="AnnRides">
      <sharedItems containsSemiMixedTypes="0" containsString="0" containsMixedTypes="0" containsNumber="1" containsInteger="1" count="0"/>
    </cacheField>
    <cacheField name="Seats">
      <sharedItems containsSemiMixedTypes="0" containsString="0" containsMixedTypes="0" containsNumber="1" containsInteger="1" count="0"/>
    </cacheField>
    <cacheField name="Bus">
      <sharedItems containsSemiMixedTypes="0" containsString="0" containsMixedTypes="0" containsNumber="1" containsInteger="1" count="8">
        <n v="68"/>
        <n v="26"/>
        <n v="36"/>
        <n v="70"/>
        <n v="11"/>
        <n v="72"/>
        <n v="37"/>
        <n v="32"/>
      </sharedItems>
    </cacheField>
    <cacheField name="Day">
      <sharedItems containsMixedTypes="0" count="0"/>
    </cacheField>
    <cacheField name="Pk">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281">
  <r>
    <x v="0"/>
    <s v=""/>
    <s v=""/>
    <s v="I"/>
    <n v="7402"/>
    <s v="APC"/>
    <n v="25"/>
    <s v=" 5:40 AM"/>
    <s v=" 6:24 AM"/>
    <s v="SDPTNE95"/>
    <s v="ID  S/B "/>
    <n v="0.3928571"/>
    <n v="25"/>
    <n v="22"/>
    <n v="25"/>
    <n v="31"/>
    <n v="15"/>
    <n v="25"/>
    <n v="31"/>
    <n v="15"/>
    <n v="30"/>
    <n v="14"/>
    <n v="44"/>
    <n v="34"/>
    <n v="10.2"/>
    <n v="1.0666666666666667"/>
    <n v="0.7333333333333333"/>
    <s v="#Name?"/>
    <n v="272"/>
    <n v="187"/>
    <n v="6375"/>
    <n v="56"/>
    <x v="0"/>
    <s v="WK"/>
    <s v="P"/>
  </r>
  <r>
    <x v="0"/>
    <s v=""/>
    <s v=""/>
    <s v="I"/>
    <n v="4109"/>
    <s v="APC"/>
    <n v="24"/>
    <s v=" 6:00 AM"/>
    <s v=" 6:44 AM"/>
    <s v="SDPTNE95"/>
    <s v="ID  S/B "/>
    <n v="0.3928571"/>
    <n v="28"/>
    <n v="22"/>
    <n v="28"/>
    <n v="38"/>
    <n v="17"/>
    <n v="28"/>
    <n v="38"/>
    <n v="17"/>
    <n v="31"/>
    <n v="15"/>
    <n v="44"/>
    <n v="38"/>
    <n v="10.2"/>
    <n v="1.1"/>
    <n v="0.7333333333333333"/>
    <s v="#Name?"/>
    <n v="280"/>
    <n v="187"/>
    <n v="7140"/>
    <n v="56"/>
    <x v="0"/>
    <s v="WK"/>
    <s v="P"/>
  </r>
  <r>
    <x v="0"/>
    <s v=""/>
    <s v=""/>
    <s v="I"/>
    <n v="7401"/>
    <s v="APC"/>
    <n v="10"/>
    <s v=" 6:21 AM"/>
    <s v=" 7:07 AM"/>
    <s v="SDPTNE95"/>
    <s v="ID  S/B "/>
    <n v="0.637931"/>
    <n v="40"/>
    <n v="37"/>
    <n v="40"/>
    <n v="49"/>
    <n v="31"/>
    <n v="40"/>
    <n v="49"/>
    <n v="31"/>
    <n v="46"/>
    <n v="32"/>
    <n v="46"/>
    <n v="52"/>
    <n v="10.2"/>
    <n v="1.5"/>
    <n v="0.7666666666666667"/>
    <s v="#Name?"/>
    <n v="382"/>
    <n v="196"/>
    <n v="10200"/>
    <n v="58"/>
    <x v="1"/>
    <s v="WK"/>
    <s v="P"/>
  </r>
  <r>
    <x v="0"/>
    <s v=""/>
    <s v=""/>
    <s v="I"/>
    <n v="4115"/>
    <s v="APC"/>
    <n v="20"/>
    <s v=" 6:37 AM"/>
    <s v=" 7:24 AM"/>
    <s v="SDPTNE95"/>
    <s v="ID  S/B "/>
    <n v="0.6964286"/>
    <n v="43"/>
    <n v="39"/>
    <n v="43"/>
    <n v="61"/>
    <n v="29"/>
    <n v="43"/>
    <n v="61"/>
    <n v="29"/>
    <n v="56"/>
    <n v="26"/>
    <n v="47"/>
    <n v="55"/>
    <n v="10.2"/>
    <n v="1.15"/>
    <n v="0.7833333333333333"/>
    <s v="#Name?"/>
    <n v="293"/>
    <n v="200"/>
    <n v="10965"/>
    <n v="56"/>
    <x v="0"/>
    <s v="WK"/>
    <s v="P"/>
  </r>
  <r>
    <x v="0"/>
    <s v=""/>
    <s v=""/>
    <s v="I"/>
    <n v="7405"/>
    <s v="APC"/>
    <n v="16"/>
    <s v=" 6:47 AM"/>
    <s v=" 7:42 AM"/>
    <s v="35NE130 "/>
    <s v="ID  S/B "/>
    <n v="0.7586207"/>
    <n v="50"/>
    <n v="44"/>
    <n v="50"/>
    <n v="75"/>
    <n v="39"/>
    <n v="50"/>
    <n v="75"/>
    <n v="39"/>
    <n v="62"/>
    <n v="34"/>
    <n v="55"/>
    <n v="55"/>
    <n v="12.3"/>
    <n v="1.2333333333333334"/>
    <n v="0.9166666666666666"/>
    <s v="#Name?"/>
    <n v="314"/>
    <n v="234"/>
    <n v="12750"/>
    <n v="58"/>
    <x v="1"/>
    <s v="WK"/>
    <s v="P"/>
  </r>
  <r>
    <x v="0"/>
    <s v=""/>
    <s v=""/>
    <s v="I"/>
    <n v="7403"/>
    <s v="APC"/>
    <n v="21"/>
    <s v=" 7:06 AM"/>
    <s v=" 7:55 AM"/>
    <s v="SDPTNE95"/>
    <s v="ID  S/B "/>
    <n v="0.9285714"/>
    <n v="59"/>
    <n v="52"/>
    <n v="59"/>
    <n v="90"/>
    <n v="43"/>
    <n v="59"/>
    <n v="90"/>
    <n v="43"/>
    <n v="76"/>
    <n v="39"/>
    <n v="49"/>
    <n v="72"/>
    <n v="10.2"/>
    <n v="1.8666666666666667"/>
    <n v="0.8166666666666667"/>
    <s v="#Name?"/>
    <n v="476"/>
    <n v="208"/>
    <n v="15045"/>
    <n v="56"/>
    <x v="0"/>
    <s v="WK"/>
    <s v="P"/>
  </r>
  <r>
    <x v="0"/>
    <s v=""/>
    <s v=""/>
    <s v="I"/>
    <n v="7408"/>
    <s v="APC"/>
    <n v="26"/>
    <s v=" 7:09 AM"/>
    <s v=" 8:08 AM"/>
    <s v="35NE130 "/>
    <s v="ID  S/B "/>
    <n v="0.7413793"/>
    <n v="50"/>
    <n v="43"/>
    <n v="50"/>
    <n v="91"/>
    <n v="28"/>
    <n v="50"/>
    <n v="91"/>
    <n v="28"/>
    <n v="74"/>
    <n v="24"/>
    <n v="59"/>
    <n v="51"/>
    <n v="12.3"/>
    <n v="1.4"/>
    <n v="0.9833333333333333"/>
    <s v="#Name?"/>
    <n v="357"/>
    <n v="251"/>
    <n v="12750"/>
    <n v="58"/>
    <x v="1"/>
    <s v="WK"/>
    <s v="P"/>
  </r>
  <r>
    <x v="0"/>
    <s v=""/>
    <s v=""/>
    <s v="I"/>
    <n v="7409"/>
    <s v="APC"/>
    <n v="15"/>
    <s v=" 7:18 AM"/>
    <s v=" 8:20 AM"/>
    <s v="35NE130 "/>
    <s v="ID  S/B "/>
    <n v="0.7931035"/>
    <n v="55"/>
    <n v="46"/>
    <n v="55"/>
    <n v="73"/>
    <n v="8"/>
    <n v="55"/>
    <n v="73"/>
    <n v="8"/>
    <n v="58"/>
    <n v="6"/>
    <n v="62"/>
    <n v="53"/>
    <n v="12.3"/>
    <n v="1.35"/>
    <n v="1.0333333333333334"/>
    <s v="#Name?"/>
    <n v="344"/>
    <n v="264"/>
    <n v="14025"/>
    <n v="58"/>
    <x v="1"/>
    <s v="WK"/>
    <s v="P"/>
  </r>
  <r>
    <x v="0"/>
    <s v=""/>
    <s v=""/>
    <s v="I"/>
    <n v="7404"/>
    <s v="APC"/>
    <n v="16"/>
    <s v=" 7:39 AM"/>
    <s v=" 8:32 AM"/>
    <s v="SDPTNE95"/>
    <s v="ID  S/B "/>
    <n v="1.125"/>
    <n v="72"/>
    <n v="63"/>
    <n v="72"/>
    <n v="92"/>
    <n v="58"/>
    <n v="72"/>
    <n v="92"/>
    <n v="58"/>
    <n v="78"/>
    <n v="48"/>
    <n v="53"/>
    <n v="82"/>
    <n v="10.2"/>
    <n v="1.6666666666666667"/>
    <n v="0.8833333333333333"/>
    <s v="#Name?"/>
    <n v="425"/>
    <n v="225"/>
    <n v="18360"/>
    <n v="56"/>
    <x v="0"/>
    <s v="WK"/>
    <s v="P"/>
  </r>
  <r>
    <x v="0"/>
    <s v=""/>
    <s v=""/>
    <s v="I"/>
    <n v="4113"/>
    <s v="APC"/>
    <n v="19"/>
    <s v=" 7:44 AM"/>
    <s v=" 8:45 AM"/>
    <s v="35NE130 "/>
    <s v="ID  S/B "/>
    <n v="1.071429"/>
    <n v="70"/>
    <n v="60"/>
    <n v="70"/>
    <n v="104"/>
    <n v="53"/>
    <n v="70"/>
    <n v="104"/>
    <n v="53"/>
    <n v="84"/>
    <n v="39"/>
    <n v="61"/>
    <n v="69"/>
    <n v="12.3"/>
    <n v="1.8"/>
    <n v="1.0166666666666666"/>
    <s v="#Name?"/>
    <n v="459"/>
    <n v="259"/>
    <n v="17850"/>
    <n v="56"/>
    <x v="0"/>
    <s v="WK"/>
    <s v="P"/>
  </r>
  <r>
    <x v="0"/>
    <s v=""/>
    <s v=""/>
    <s v="I"/>
    <n v="7407"/>
    <s v="APC"/>
    <n v="24"/>
    <s v=" 8:08 AM"/>
    <s v=" 8:59 AM"/>
    <s v="SDPTNE95"/>
    <s v="ID  S/B "/>
    <n v="0.8571429"/>
    <n v="55"/>
    <n v="48"/>
    <n v="55"/>
    <n v="81"/>
    <n v="23"/>
    <n v="55"/>
    <n v="81"/>
    <n v="23"/>
    <n v="71"/>
    <n v="21"/>
    <n v="51"/>
    <n v="65"/>
    <n v="10.2"/>
    <n v="1.6166666666666667"/>
    <n v="0.85"/>
    <s v="#Name?"/>
    <n v="412"/>
    <n v="217"/>
    <n v="14025"/>
    <n v="56"/>
    <x v="0"/>
    <s v="WK"/>
    <s v="P"/>
  </r>
  <r>
    <x v="0"/>
    <s v=""/>
    <s v=""/>
    <s v="I"/>
    <n v="7406"/>
    <s v="APC"/>
    <n v="19"/>
    <s v=" 8:26 AM"/>
    <s v=" 9:13 AM"/>
    <s v="SDPTNE95"/>
    <s v="ID  S/B "/>
    <n v="1.034483"/>
    <n v="70"/>
    <n v="60"/>
    <n v="70"/>
    <n v="103"/>
    <n v="51"/>
    <n v="70"/>
    <n v="103"/>
    <n v="51"/>
    <n v="94"/>
    <n v="42"/>
    <n v="47"/>
    <n v="89"/>
    <n v="10.2"/>
    <n v="1.4"/>
    <n v="0.7833333333333333"/>
    <s v="#Name?"/>
    <n v="357"/>
    <n v="200"/>
    <n v="17850"/>
    <n v="58"/>
    <x v="1"/>
    <s v="WK"/>
    <s v="O"/>
  </r>
  <r>
    <x v="0"/>
    <s v=""/>
    <s v=""/>
    <s v="I"/>
    <n v="7410"/>
    <s v="APC"/>
    <n v="17"/>
    <s v=" 8:58 AM"/>
    <s v=" 9:43 AM"/>
    <s v="SDPTNE95"/>
    <s v="ID  S/B "/>
    <n v="1.155172"/>
    <n v="78"/>
    <n v="67"/>
    <n v="78"/>
    <n v="98"/>
    <n v="48"/>
    <n v="78"/>
    <n v="98"/>
    <n v="48"/>
    <n v="84"/>
    <n v="44"/>
    <n v="45"/>
    <n v="104"/>
    <n v="10.2"/>
    <n v="1.8666666666666667"/>
    <n v="0.75"/>
    <s v="#Name?"/>
    <n v="476"/>
    <n v="191"/>
    <n v="19890"/>
    <n v="58"/>
    <x v="1"/>
    <s v="WK"/>
    <s v="O"/>
  </r>
  <r>
    <x v="0"/>
    <s v=""/>
    <s v=""/>
    <s v="O"/>
    <n v="7411"/>
    <s v="APC"/>
    <n v="13"/>
    <s v=" 3:07 PM"/>
    <s v=" 3:57 PM"/>
    <s v="6ARBNBLO"/>
    <s v="SANDNE74"/>
    <n v="0.4310345"/>
    <n v="32"/>
    <n v="25"/>
    <n v="32"/>
    <n v="40"/>
    <n v="23"/>
    <n v="32"/>
    <n v="40"/>
    <n v="23"/>
    <n v="34"/>
    <n v="17"/>
    <n v="50"/>
    <n v="38"/>
    <n v="9.5"/>
    <n v="1.5333333333333334"/>
    <n v="0.8333333333333334"/>
    <s v="#Name?"/>
    <n v="391"/>
    <n v="212"/>
    <n v="8160"/>
    <n v="58"/>
    <x v="1"/>
    <s v="WK"/>
    <s v="P"/>
  </r>
  <r>
    <x v="0"/>
    <s v=""/>
    <s v=""/>
    <s v="O"/>
    <n v="4135"/>
    <s v="APC"/>
    <n v="31"/>
    <s v=" 3:38 PM"/>
    <s v=" 4:29 PM"/>
    <s v="6ARBNBLO"/>
    <s v="SANDNE74"/>
    <n v="0.5357143"/>
    <n v="39"/>
    <n v="30"/>
    <n v="39"/>
    <n v="53"/>
    <n v="24"/>
    <n v="39"/>
    <n v="53"/>
    <n v="24"/>
    <n v="39"/>
    <n v="18"/>
    <n v="51"/>
    <n v="46"/>
    <n v="9.5"/>
    <n v="1.55"/>
    <n v="0.85"/>
    <s v="#Name?"/>
    <n v="395"/>
    <n v="217"/>
    <n v="9945"/>
    <n v="56"/>
    <x v="0"/>
    <s v="WK"/>
    <s v="P"/>
  </r>
  <r>
    <x v="0"/>
    <s v=""/>
    <s v=""/>
    <s v="O"/>
    <n v="7414"/>
    <s v="APC"/>
    <n v="14"/>
    <s v=" 4:07 PM"/>
    <s v=" 4:58 PM"/>
    <s v="ID  BAYA"/>
    <s v="SANDNE74"/>
    <n v="0.8928571"/>
    <n v="57"/>
    <n v="50"/>
    <n v="57"/>
    <n v="85"/>
    <n v="41"/>
    <n v="57"/>
    <n v="85"/>
    <n v="41"/>
    <n v="81"/>
    <n v="32"/>
    <n v="51"/>
    <n v="67"/>
    <n v="8.9"/>
    <n v="0.9333333333333333"/>
    <n v="0.85"/>
    <s v="#Name?"/>
    <n v="238"/>
    <n v="217"/>
    <n v="14535"/>
    <n v="56"/>
    <x v="0"/>
    <s v="WK"/>
    <s v="P"/>
  </r>
  <r>
    <x v="0"/>
    <s v=""/>
    <s v=""/>
    <s v="O"/>
    <n v="7415"/>
    <s v="APC"/>
    <n v="13"/>
    <s v=" 4:27 PM"/>
    <s v=" 5:18 PM"/>
    <s v="ID  BAYA"/>
    <s v="SANDNE74"/>
    <n v="0.637931"/>
    <n v="47"/>
    <n v="37"/>
    <n v="47"/>
    <n v="61"/>
    <n v="26"/>
    <n v="47"/>
    <n v="61"/>
    <n v="26"/>
    <n v="45"/>
    <n v="21"/>
    <n v="51"/>
    <n v="55"/>
    <n v="8.9"/>
    <n v="0.9333333333333333"/>
    <n v="0.85"/>
    <s v="#Name?"/>
    <n v="238"/>
    <n v="217"/>
    <n v="11985"/>
    <n v="58"/>
    <x v="1"/>
    <s v="WK"/>
    <s v="P"/>
  </r>
  <r>
    <x v="0"/>
    <s v=""/>
    <s v=""/>
    <s v="O"/>
    <n v="7413"/>
    <s v="APC"/>
    <n v="14"/>
    <s v=" 4:39 PM"/>
    <s v=" 5:35 PM"/>
    <s v="6ARBNBLO"/>
    <s v="SANDNE74"/>
    <n v="0.7931035"/>
    <n v="53"/>
    <n v="46"/>
    <n v="53"/>
    <n v="100"/>
    <n v="31"/>
    <n v="53"/>
    <n v="100"/>
    <n v="31"/>
    <n v="88"/>
    <n v="27"/>
    <n v="56"/>
    <n v="57"/>
    <n v="9.5"/>
    <n v="2.0166666666666666"/>
    <n v="0.9333333333333333"/>
    <s v="#Name?"/>
    <n v="514"/>
    <n v="238"/>
    <n v="13515"/>
    <n v="58"/>
    <x v="1"/>
    <s v="WK"/>
    <s v="P"/>
  </r>
  <r>
    <x v="0"/>
    <s v=""/>
    <s v=""/>
    <s v="O"/>
    <n v="7418"/>
    <s v="APC"/>
    <n v="16"/>
    <s v=" 4:57 PM"/>
    <s v=" 5:50 PM"/>
    <s v="ID  BAYA"/>
    <s v="SANDNE74"/>
    <n v="1.017241"/>
    <n v="68"/>
    <n v="59"/>
    <n v="68"/>
    <n v="87"/>
    <n v="36"/>
    <n v="68"/>
    <n v="87"/>
    <n v="36"/>
    <n v="81"/>
    <n v="27"/>
    <n v="53"/>
    <n v="77"/>
    <n v="8.9"/>
    <n v="0.9666666666666667"/>
    <n v="0.8833333333333333"/>
    <s v="#Name?"/>
    <n v="246"/>
    <n v="225"/>
    <n v="17340"/>
    <n v="58"/>
    <x v="1"/>
    <s v="WK"/>
    <s v="P"/>
  </r>
  <r>
    <x v="0"/>
    <s v=""/>
    <s v=""/>
    <s v="O"/>
    <n v="4134"/>
    <s v="APC"/>
    <n v="14"/>
    <s v=" 5:08 PM"/>
    <s v=" 6:05 PM"/>
    <s v="6ARBNBLO"/>
    <s v="SANDNE74"/>
    <n v="1.142857"/>
    <n v="78"/>
    <n v="64"/>
    <n v="78"/>
    <n v="129"/>
    <n v="16"/>
    <n v="78"/>
    <n v="129"/>
    <n v="16"/>
    <n v="95"/>
    <n v="10"/>
    <n v="57"/>
    <n v="82"/>
    <n v="9.5"/>
    <n v="2.283333333333333"/>
    <n v="0.95"/>
    <s v="#Name?"/>
    <n v="582"/>
    <n v="242"/>
    <n v="19890"/>
    <n v="56"/>
    <x v="0"/>
    <s v="WK"/>
    <s v="P"/>
  </r>
  <r>
    <x v="0"/>
    <s v=""/>
    <s v=""/>
    <s v="O"/>
    <n v="7419"/>
    <s v="APC"/>
    <n v="12"/>
    <s v=" 5:27 PM"/>
    <s v=" 6:20 PM"/>
    <s v="ID  BAYA"/>
    <s v="SANDNE74"/>
    <n v="0.9137931"/>
    <n v="62"/>
    <n v="53"/>
    <n v="62"/>
    <n v="108"/>
    <n v="43"/>
    <n v="62"/>
    <n v="108"/>
    <n v="43"/>
    <n v="88"/>
    <n v="33"/>
    <n v="53"/>
    <n v="70"/>
    <n v="8.9"/>
    <n v="1.35"/>
    <n v="0.8833333333333333"/>
    <s v="#Name?"/>
    <n v="344"/>
    <n v="225"/>
    <n v="15810"/>
    <n v="58"/>
    <x v="1"/>
    <s v="WK"/>
    <s v="P"/>
  </r>
  <r>
    <x v="0"/>
    <s v=""/>
    <s v=""/>
    <s v="O"/>
    <n v="7412"/>
    <s v="APC"/>
    <n v="14"/>
    <s v=" 5:44 PM"/>
    <s v=" 6:41 PM"/>
    <s v="6ARBNBLO"/>
    <s v="SANDNE74"/>
    <n v="0.8448276"/>
    <n v="56"/>
    <n v="49"/>
    <n v="56"/>
    <n v="77"/>
    <n v="43"/>
    <n v="56"/>
    <n v="77"/>
    <n v="43"/>
    <n v="65"/>
    <n v="32"/>
    <n v="57"/>
    <n v="59"/>
    <n v="9.5"/>
    <n v="2.1666666666666665"/>
    <n v="0.95"/>
    <s v="#Name?"/>
    <n v="552"/>
    <n v="242"/>
    <n v="14280"/>
    <n v="58"/>
    <x v="1"/>
    <s v="WK"/>
    <s v="P"/>
  </r>
  <r>
    <x v="0"/>
    <s v=""/>
    <s v=""/>
    <s v="O"/>
    <n v="7416"/>
    <s v="APC"/>
    <n v="21"/>
    <s v=" 6:14 PM"/>
    <s v=" 7:09 PM"/>
    <s v="6ARBNBLO"/>
    <s v="SANDNE74"/>
    <n v="0.8035714"/>
    <n v="51"/>
    <n v="45"/>
    <n v="51"/>
    <n v="63"/>
    <n v="33"/>
    <n v="51"/>
    <n v="63"/>
    <n v="33"/>
    <n v="59"/>
    <n v="24"/>
    <n v="55"/>
    <n v="56"/>
    <n v="9.5"/>
    <n v="2.15"/>
    <n v="0.9166666666666666"/>
    <s v="#Name?"/>
    <n v="548"/>
    <n v="234"/>
    <n v="13005"/>
    <n v="56"/>
    <x v="0"/>
    <s v="WK"/>
    <s v="O"/>
  </r>
  <r>
    <x v="0"/>
    <s v=""/>
    <s v=""/>
    <s v="O"/>
    <n v="7417"/>
    <s v="APC"/>
    <n v="19"/>
    <s v=" 6:44 PM"/>
    <s v=" 7:30 PM"/>
    <s v="6ARBNBLO"/>
    <s v="SANDNE74"/>
    <n v="0.4827586"/>
    <n v="32"/>
    <n v="28"/>
    <n v="32"/>
    <n v="48"/>
    <n v="10"/>
    <n v="32"/>
    <n v="48"/>
    <n v="10"/>
    <n v="40"/>
    <n v="8"/>
    <n v="46"/>
    <n v="42"/>
    <n v="9.5"/>
    <n v="1.4833333333333334"/>
    <n v="0.7666666666666667"/>
    <s v="#Name?"/>
    <n v="378"/>
    <n v="196"/>
    <n v="8160"/>
    <n v="58"/>
    <x v="1"/>
    <s v="WK"/>
    <s v="O"/>
  </r>
  <r>
    <x v="1"/>
    <s v=""/>
    <s v=""/>
    <s v="I"/>
    <n v="9901"/>
    <s v="APC"/>
    <n v="17"/>
    <s v=" 6:24 AM"/>
    <s v=" 6:40 AM"/>
    <s v="ELLIBROD"/>
    <s v="8S KING"/>
    <n v="0.1142857"/>
    <n v="3"/>
    <n v="4"/>
    <n v="3"/>
    <n v="6"/>
    <n v="1"/>
    <n v="4"/>
    <n v="11"/>
    <n v="1"/>
    <n v="11"/>
    <n v="1"/>
    <n v="16"/>
    <n v="11"/>
    <n v="2.3"/>
    <n v="0.26666666666666666"/>
    <n v="0.26666666666666666"/>
    <s v="#Name?"/>
    <n v="68"/>
    <n v="68"/>
    <n v="765"/>
    <n v="35"/>
    <x v="2"/>
    <s v="WK"/>
    <s v="P"/>
  </r>
  <r>
    <x v="1"/>
    <s v=""/>
    <s v=""/>
    <s v="I"/>
    <n v="9902"/>
    <s v="APC"/>
    <n v="16"/>
    <s v=" 6:54 AM"/>
    <s v=" 7:10 AM"/>
    <s v="ELLIBROD"/>
    <s v="8S KING"/>
    <n v="0.2857143"/>
    <n v="9"/>
    <n v="10"/>
    <n v="9"/>
    <n v="14"/>
    <n v="5"/>
    <n v="11"/>
    <n v="16"/>
    <n v="7"/>
    <n v="15"/>
    <n v="6"/>
    <n v="16"/>
    <n v="34"/>
    <n v="2.3"/>
    <n v="0.26666666666666666"/>
    <n v="0.26666666666666666"/>
    <s v="#Name?"/>
    <n v="68"/>
    <n v="68"/>
    <n v="2295"/>
    <n v="35"/>
    <x v="2"/>
    <s v="WK"/>
    <s v="P"/>
  </r>
  <r>
    <x v="1"/>
    <s v=""/>
    <s v=""/>
    <s v="I"/>
    <n v="9901"/>
    <s v="APC"/>
    <n v="16"/>
    <s v=" 7:19 AM"/>
    <s v=" 7:35 AM"/>
    <s v="ELLIBROD"/>
    <s v="8S KING"/>
    <n v="0.2857143"/>
    <n v="9"/>
    <n v="10"/>
    <n v="9"/>
    <n v="15"/>
    <n v="4"/>
    <n v="11"/>
    <n v="19"/>
    <n v="6"/>
    <n v="18"/>
    <n v="6"/>
    <n v="16"/>
    <n v="34"/>
    <n v="2.3"/>
    <n v="0.26666666666666666"/>
    <n v="0.26666666666666666"/>
    <s v="#Name?"/>
    <n v="68"/>
    <n v="68"/>
    <n v="2295"/>
    <n v="35"/>
    <x v="2"/>
    <s v="WK"/>
    <s v="P"/>
  </r>
  <r>
    <x v="1"/>
    <s v=""/>
    <s v=""/>
    <s v="I"/>
    <n v="9902"/>
    <s v="APC"/>
    <n v="16"/>
    <s v=" 7:39 AM"/>
    <s v=" 7:55 AM"/>
    <s v="ELLIBROD"/>
    <s v="8S KING"/>
    <n v="0.3142857"/>
    <n v="10"/>
    <n v="11"/>
    <n v="10"/>
    <n v="16"/>
    <n v="6"/>
    <n v="14"/>
    <n v="24"/>
    <n v="9"/>
    <n v="21"/>
    <n v="6"/>
    <n v="16"/>
    <n v="38"/>
    <n v="2.3"/>
    <n v="0.26666666666666666"/>
    <n v="0.26666666666666666"/>
    <s v="#Name?"/>
    <n v="68"/>
    <n v="68"/>
    <n v="2550"/>
    <n v="35"/>
    <x v="2"/>
    <s v="WK"/>
    <s v="P"/>
  </r>
  <r>
    <x v="1"/>
    <s v=""/>
    <s v=""/>
    <s v="I"/>
    <n v="9901"/>
    <s v="APC"/>
    <n v="20"/>
    <s v=" 8:01 AM"/>
    <s v=" 8:20 AM"/>
    <s v="ELLIBROD"/>
    <s v="8S KING"/>
    <n v="0.1714286"/>
    <n v="5"/>
    <n v="6"/>
    <n v="5"/>
    <n v="11"/>
    <n v="1"/>
    <n v="7"/>
    <n v="16"/>
    <n v="1"/>
    <n v="14"/>
    <n v="1"/>
    <n v="19"/>
    <n v="16"/>
    <n v="2.3"/>
    <n v="0.31666666666666665"/>
    <n v="0.31666666666666665"/>
    <s v="#Name?"/>
    <n v="81"/>
    <n v="81"/>
    <n v="1275"/>
    <n v="35"/>
    <x v="2"/>
    <s v="WK"/>
    <s v="P"/>
  </r>
  <r>
    <x v="1"/>
    <s v=""/>
    <s v=""/>
    <s v="I"/>
    <n v="9902"/>
    <s v="APC"/>
    <n v="16"/>
    <s v=" 8:24 AM"/>
    <s v=" 8:44 AM"/>
    <s v="ELLIBROD"/>
    <s v="8S KING"/>
    <n v="0.2571429"/>
    <n v="7"/>
    <n v="9"/>
    <n v="7"/>
    <n v="15"/>
    <n v="1"/>
    <n v="10"/>
    <n v="16"/>
    <n v="3"/>
    <n v="15"/>
    <n v="3"/>
    <n v="20"/>
    <n v="21"/>
    <n v="2.3"/>
    <n v="0.3333333333333333"/>
    <n v="0.3333333333333333"/>
    <s v="#Name?"/>
    <n v="85"/>
    <n v="85"/>
    <n v="1785"/>
    <n v="35"/>
    <x v="2"/>
    <s v="WK"/>
    <s v="P"/>
  </r>
  <r>
    <x v="1"/>
    <s v=""/>
    <s v=""/>
    <s v="I"/>
    <n v="9901"/>
    <s v="APC"/>
    <n v="18"/>
    <s v=" 8:54 AM"/>
    <s v=" 9:14 AM"/>
    <s v="ELLIBROD"/>
    <s v="8S KING"/>
    <n v="0.2"/>
    <n v="7"/>
    <n v="7"/>
    <n v="7"/>
    <n v="13"/>
    <n v="2"/>
    <n v="8"/>
    <n v="22"/>
    <n v="3"/>
    <n v="19"/>
    <n v="3"/>
    <n v="20"/>
    <n v="21"/>
    <n v="2.3"/>
    <n v="0.48333333333333334"/>
    <n v="0.3333333333333333"/>
    <s v="#Name?"/>
    <n v="123"/>
    <n v="85"/>
    <n v="1785"/>
    <n v="35"/>
    <x v="2"/>
    <s v="WK"/>
    <s v="P"/>
  </r>
  <r>
    <x v="1"/>
    <s v=""/>
    <s v=""/>
    <s v="I"/>
    <n v="9902"/>
    <s v="APC"/>
    <n v="15"/>
    <s v=" 9:23 AM"/>
    <s v=" 9:42 AM"/>
    <s v="ELLIBROD"/>
    <s v="8S KING"/>
    <n v="0.2"/>
    <n v="5"/>
    <n v="7"/>
    <n v="5"/>
    <n v="10"/>
    <n v="2"/>
    <n v="7"/>
    <n v="14"/>
    <n v="4"/>
    <n v="12"/>
    <n v="3"/>
    <n v="19"/>
    <n v="16"/>
    <n v="2.3"/>
    <n v="0.4666666666666667"/>
    <n v="0.31666666666666665"/>
    <s v="#Name?"/>
    <n v="119"/>
    <n v="81"/>
    <n v="1275"/>
    <n v="35"/>
    <x v="2"/>
    <s v="WK"/>
    <s v="O"/>
  </r>
  <r>
    <x v="1"/>
    <s v=""/>
    <s v=""/>
    <s v="I"/>
    <n v="9903"/>
    <s v="APC"/>
    <n v="28"/>
    <s v=" 2:31 PM"/>
    <s v=" 2:50 PM"/>
    <s v="ELLIBROD"/>
    <s v="8S KING"/>
    <n v="0.1428571"/>
    <n v="5"/>
    <n v="5"/>
    <n v="5"/>
    <n v="28"/>
    <n v="2"/>
    <n v="6"/>
    <n v="28"/>
    <n v="2"/>
    <n v="14"/>
    <n v="2"/>
    <n v="19"/>
    <n v="16"/>
    <n v="2.3"/>
    <n v="0.31666666666666665"/>
    <n v="0.31666666666666665"/>
    <s v="#Name?"/>
    <n v="81"/>
    <n v="81"/>
    <n v="1275"/>
    <n v="35"/>
    <x v="2"/>
    <s v="WK"/>
    <s v="O"/>
  </r>
  <r>
    <x v="1"/>
    <s v=""/>
    <s v=""/>
    <s v="I"/>
    <n v="9904"/>
    <s v="APC"/>
    <n v="19"/>
    <s v=" 2:47 PM"/>
    <s v=" 3:06 PM"/>
    <s v="ELLIBROD"/>
    <s v="8S KING"/>
    <n v="0.1142857"/>
    <n v="4"/>
    <n v="4"/>
    <n v="4"/>
    <n v="7"/>
    <n v="0"/>
    <n v="5"/>
    <n v="9"/>
    <n v="0"/>
    <n v="8"/>
    <n v="0"/>
    <n v="19"/>
    <n v="13"/>
    <n v="2.3"/>
    <n v="0.31666666666666665"/>
    <n v="0.31666666666666665"/>
    <s v="#Name?"/>
    <n v="81"/>
    <n v="81"/>
    <n v="1020"/>
    <n v="35"/>
    <x v="2"/>
    <s v="WK"/>
    <s v="O"/>
  </r>
  <r>
    <x v="1"/>
    <s v=""/>
    <s v=""/>
    <s v="I"/>
    <n v="9903"/>
    <s v="APC"/>
    <n v="26"/>
    <s v=" 3:19 PM"/>
    <s v=" 3:40 PM"/>
    <s v="ELLIBROD"/>
    <s v="8S KING"/>
    <n v="0.2285714"/>
    <n v="9"/>
    <n v="8"/>
    <n v="9"/>
    <n v="15"/>
    <n v="5"/>
    <n v="10"/>
    <n v="19"/>
    <n v="6"/>
    <n v="16"/>
    <n v="5"/>
    <n v="21"/>
    <n v="26"/>
    <n v="2.3"/>
    <n v="0.35"/>
    <n v="0.35"/>
    <s v="#Name?"/>
    <n v="89"/>
    <n v="89"/>
    <n v="2295"/>
    <n v="35"/>
    <x v="2"/>
    <s v="WK"/>
    <s v="P"/>
  </r>
  <r>
    <x v="1"/>
    <s v=""/>
    <s v=""/>
    <s v="I"/>
    <n v="9904"/>
    <s v="APC"/>
    <n v="20"/>
    <s v=" 3:49 PM"/>
    <s v=" 4:10 PM"/>
    <s v="ELLIBROD"/>
    <s v="8S KING"/>
    <n v="0.2285714"/>
    <n v="7"/>
    <n v="8"/>
    <n v="7"/>
    <n v="15"/>
    <n v="2"/>
    <n v="9"/>
    <n v="16"/>
    <n v="2"/>
    <n v="17"/>
    <n v="1"/>
    <n v="21"/>
    <n v="20"/>
    <n v="2.3"/>
    <n v="0.35"/>
    <n v="0.35"/>
    <s v="#Name?"/>
    <n v="89"/>
    <n v="89"/>
    <n v="1785"/>
    <n v="35"/>
    <x v="2"/>
    <s v="WK"/>
    <s v="P"/>
  </r>
  <r>
    <x v="1"/>
    <s v=""/>
    <s v=""/>
    <s v="I"/>
    <n v="9905"/>
    <s v="APC"/>
    <n v="23"/>
    <s v=" 4:09 PM"/>
    <s v=" 4:30 PM"/>
    <s v="ELLIBROD"/>
    <s v="8S KING"/>
    <n v="0.4"/>
    <n v="14"/>
    <n v="14"/>
    <n v="14"/>
    <n v="23"/>
    <n v="3"/>
    <n v="14"/>
    <n v="25"/>
    <n v="3"/>
    <n v="25"/>
    <n v="3"/>
    <n v="21"/>
    <n v="40"/>
    <n v="2.3"/>
    <n v="0.35"/>
    <n v="0.35"/>
    <s v="#Name?"/>
    <n v="89"/>
    <n v="89"/>
    <n v="3570"/>
    <n v="35"/>
    <x v="2"/>
    <s v="WK"/>
    <s v="P"/>
  </r>
  <r>
    <x v="1"/>
    <s v=""/>
    <s v=""/>
    <s v="I"/>
    <n v="9903"/>
    <s v="APC"/>
    <n v="27"/>
    <s v=" 4:29 PM"/>
    <s v=" 4:50 PM"/>
    <s v="ELLIBROD"/>
    <s v="8S KING"/>
    <n v="0.3142857"/>
    <n v="9"/>
    <n v="11"/>
    <n v="9"/>
    <n v="17"/>
    <n v="2"/>
    <n v="12"/>
    <n v="17"/>
    <n v="4"/>
    <n v="17"/>
    <n v="4"/>
    <n v="21"/>
    <n v="26"/>
    <n v="2.3"/>
    <n v="0.35"/>
    <n v="0.35"/>
    <s v="#Name?"/>
    <n v="89"/>
    <n v="89"/>
    <n v="2295"/>
    <n v="35"/>
    <x v="2"/>
    <s v="WK"/>
    <s v="P"/>
  </r>
  <r>
    <x v="1"/>
    <s v=""/>
    <s v=""/>
    <s v="I"/>
    <n v="9904"/>
    <s v="APC"/>
    <n v="19"/>
    <s v=" 4:49 PM"/>
    <s v=" 5:10 PM"/>
    <s v="ELLIBROD"/>
    <s v="8S KING"/>
    <n v="0.2857143"/>
    <n v="9"/>
    <n v="10"/>
    <n v="9"/>
    <n v="16"/>
    <n v="2"/>
    <n v="10"/>
    <n v="16"/>
    <n v="2"/>
    <n v="17"/>
    <n v="2"/>
    <n v="21"/>
    <n v="26"/>
    <n v="2.3"/>
    <n v="0.35"/>
    <n v="0.35"/>
    <s v="#Name?"/>
    <n v="89"/>
    <n v="89"/>
    <n v="2295"/>
    <n v="35"/>
    <x v="2"/>
    <s v="WK"/>
    <s v="P"/>
  </r>
  <r>
    <x v="1"/>
    <s v=""/>
    <s v=""/>
    <s v="I"/>
    <n v="9905"/>
    <s v="APC"/>
    <n v="18"/>
    <s v=" 5:20 PM"/>
    <s v=" 5:41 PM"/>
    <s v="ELLIBROD"/>
    <s v="8S KING"/>
    <n v="0.1714286"/>
    <n v="4"/>
    <n v="6"/>
    <n v="4"/>
    <n v="8"/>
    <n v="1"/>
    <n v="6"/>
    <n v="15"/>
    <n v="2"/>
    <n v="13"/>
    <n v="2"/>
    <n v="21"/>
    <n v="11"/>
    <n v="2.3"/>
    <n v="0.35"/>
    <n v="0.35"/>
    <s v="#Name?"/>
    <n v="89"/>
    <n v="89"/>
    <n v="1020"/>
    <n v="35"/>
    <x v="2"/>
    <s v="WK"/>
    <s v="P"/>
  </r>
  <r>
    <x v="1"/>
    <s v=""/>
    <s v=""/>
    <s v="I"/>
    <n v="9904"/>
    <s v="APC"/>
    <n v="13"/>
    <s v=" 5:50 PM"/>
    <s v=" 6:09 PM"/>
    <s v="ELLIBROD"/>
    <s v="8S KING"/>
    <n v="0.1428571"/>
    <n v="3"/>
    <n v="5"/>
    <n v="3"/>
    <n v="8"/>
    <n v="1"/>
    <n v="5"/>
    <n v="12"/>
    <n v="2"/>
    <n v="11"/>
    <n v="2"/>
    <n v="19"/>
    <n v="9"/>
    <n v="2.3"/>
    <n v="0.4666666666666667"/>
    <n v="0.31666666666666665"/>
    <s v="#Name?"/>
    <n v="119"/>
    <n v="81"/>
    <n v="765"/>
    <n v="35"/>
    <x v="2"/>
    <s v="WK"/>
    <s v="P"/>
  </r>
  <r>
    <x v="1"/>
    <s v=""/>
    <s v=""/>
    <s v="I"/>
    <n v="9905"/>
    <s v="APC"/>
    <n v="12"/>
    <s v=" 6:18 PM"/>
    <s v=" 6:37 PM"/>
    <s v="ELLIBROD"/>
    <s v="8S KING"/>
    <n v="0.08571429"/>
    <n v="2"/>
    <n v="3"/>
    <n v="2"/>
    <n v="5"/>
    <n v="1"/>
    <n v="3"/>
    <n v="7"/>
    <n v="1"/>
    <n v="6"/>
    <n v="1"/>
    <n v="19"/>
    <n v="6"/>
    <n v="2.3"/>
    <n v="0.4666666666666667"/>
    <n v="0.31666666666666665"/>
    <s v="#Name?"/>
    <n v="119"/>
    <n v="81"/>
    <n v="510"/>
    <n v="35"/>
    <x v="2"/>
    <s v="WK"/>
    <s v="O"/>
  </r>
  <r>
    <x v="1"/>
    <s v=""/>
    <s v=""/>
    <s v="O"/>
    <n v="9901"/>
    <s v="APC"/>
    <n v="17"/>
    <s v=" 6:07 AM"/>
    <s v=" 6:24 AM"/>
    <s v="8S KING"/>
    <s v="ELLIBROD"/>
    <n v="0.2571429"/>
    <n v="10"/>
    <n v="9"/>
    <n v="10"/>
    <n v="19"/>
    <n v="4"/>
    <n v="9"/>
    <n v="16"/>
    <n v="4"/>
    <n v="15"/>
    <n v="3"/>
    <n v="17"/>
    <n v="35"/>
    <n v="2.3"/>
    <n v="0.43333333333333335"/>
    <n v="0.2833333333333333"/>
    <s v="#Name?"/>
    <n v="110"/>
    <n v="72"/>
    <n v="2550"/>
    <n v="35"/>
    <x v="2"/>
    <s v="WK"/>
    <s v="P"/>
  </r>
  <r>
    <x v="1"/>
    <s v=""/>
    <s v=""/>
    <s v="O"/>
    <n v="9902"/>
    <s v="APC"/>
    <n v="15"/>
    <s v=" 6:37 AM"/>
    <s v=" 6:54 AM"/>
    <s v="8S KING"/>
    <s v="ELLIBROD"/>
    <n v="0.4285714"/>
    <n v="15"/>
    <n v="15"/>
    <n v="15"/>
    <n v="21"/>
    <n v="8"/>
    <n v="13"/>
    <n v="18"/>
    <n v="8"/>
    <n v="20"/>
    <n v="8"/>
    <n v="17"/>
    <n v="53"/>
    <n v="2.3"/>
    <n v="0.43333333333333335"/>
    <n v="0.2833333333333333"/>
    <s v="#Name?"/>
    <n v="110"/>
    <n v="72"/>
    <n v="3825"/>
    <n v="35"/>
    <x v="2"/>
    <s v="WK"/>
    <s v="P"/>
  </r>
  <r>
    <x v="1"/>
    <s v=""/>
    <s v=""/>
    <s v="O"/>
    <n v="9901"/>
    <s v="APC"/>
    <n v="21"/>
    <s v=" 7:02 AM"/>
    <s v=" 7:19 AM"/>
    <s v="8S KING"/>
    <s v="ELLIBROD"/>
    <n v="0.5142857"/>
    <n v="21"/>
    <n v="18"/>
    <n v="21"/>
    <n v="31"/>
    <n v="11"/>
    <n v="18"/>
    <n v="25"/>
    <n v="10"/>
    <n v="29"/>
    <n v="9"/>
    <n v="17"/>
    <n v="74"/>
    <n v="2.3"/>
    <n v="0.65"/>
    <n v="0.2833333333333333"/>
    <s v="#Name?"/>
    <n v="166"/>
    <n v="72"/>
    <n v="5355"/>
    <n v="35"/>
    <x v="2"/>
    <s v="WK"/>
    <s v="P"/>
  </r>
  <r>
    <x v="1"/>
    <s v=""/>
    <s v=""/>
    <s v="O"/>
    <n v="9902"/>
    <s v="APC"/>
    <n v="17"/>
    <s v=" 7:22 AM"/>
    <s v=" 7:39 AM"/>
    <s v="8S KING"/>
    <s v="ELLIBROD"/>
    <n v="0.5142857"/>
    <n v="21"/>
    <n v="18"/>
    <n v="21"/>
    <n v="41"/>
    <n v="10"/>
    <n v="17"/>
    <n v="22"/>
    <n v="6"/>
    <n v="35"/>
    <n v="7"/>
    <n v="17"/>
    <n v="74"/>
    <n v="2.3"/>
    <n v="0.48333333333333334"/>
    <n v="0.2833333333333333"/>
    <s v="#Name?"/>
    <n v="123"/>
    <n v="72"/>
    <n v="5355"/>
    <n v="35"/>
    <x v="2"/>
    <s v="WK"/>
    <s v="P"/>
  </r>
  <r>
    <x v="1"/>
    <s v=""/>
    <s v=""/>
    <s v="O"/>
    <n v="9901"/>
    <s v="APC"/>
    <n v="22"/>
    <s v=" 7:44 AM"/>
    <s v=" 8:01 AM"/>
    <s v="8S KING"/>
    <s v="ELLIBROD"/>
    <n v="0.4285714"/>
    <n v="16"/>
    <n v="15"/>
    <n v="16"/>
    <n v="26"/>
    <n v="8"/>
    <n v="15"/>
    <n v="23"/>
    <n v="8"/>
    <n v="27"/>
    <n v="8"/>
    <n v="17"/>
    <n v="56"/>
    <n v="2.3"/>
    <n v="0.43333333333333335"/>
    <n v="0.2833333333333333"/>
    <s v="#Name?"/>
    <n v="110"/>
    <n v="72"/>
    <n v="4080"/>
    <n v="35"/>
    <x v="2"/>
    <s v="WK"/>
    <s v="P"/>
  </r>
  <r>
    <x v="1"/>
    <s v=""/>
    <s v=""/>
    <s v="O"/>
    <n v="9902"/>
    <s v="APC"/>
    <n v="17"/>
    <s v=" 8:06 AM"/>
    <s v=" 8:24 AM"/>
    <s v="8S KING"/>
    <s v="ELLIBROD"/>
    <n v="0.3142857"/>
    <n v="11"/>
    <n v="11"/>
    <n v="11"/>
    <n v="20"/>
    <n v="6"/>
    <n v="8"/>
    <n v="16"/>
    <n v="3"/>
    <n v="18"/>
    <n v="6"/>
    <n v="18"/>
    <n v="37"/>
    <n v="2.3"/>
    <n v="0.48333333333333334"/>
    <n v="0.3"/>
    <s v="#Name?"/>
    <n v="123"/>
    <n v="76"/>
    <n v="2805"/>
    <n v="35"/>
    <x v="2"/>
    <s v="WK"/>
    <s v="P"/>
  </r>
  <r>
    <x v="1"/>
    <s v=""/>
    <s v=""/>
    <s v="O"/>
    <n v="9901"/>
    <s v="APC"/>
    <n v="22"/>
    <s v=" 8:36 AM"/>
    <s v=" 8:54 AM"/>
    <s v="8S KING"/>
    <s v="ELLIBROD"/>
    <n v="0.2857143"/>
    <n v="10"/>
    <n v="10"/>
    <n v="10"/>
    <n v="31"/>
    <n v="4"/>
    <n v="8"/>
    <n v="18"/>
    <n v="3"/>
    <n v="30"/>
    <n v="4"/>
    <n v="18"/>
    <n v="33"/>
    <n v="2.3"/>
    <n v="0.5666666666666667"/>
    <n v="0.3"/>
    <s v="#Name?"/>
    <n v="144"/>
    <n v="76"/>
    <n v="2550"/>
    <n v="35"/>
    <x v="2"/>
    <s v="WK"/>
    <s v="P"/>
  </r>
  <r>
    <x v="1"/>
    <s v=""/>
    <s v=""/>
    <s v="O"/>
    <n v="9902"/>
    <s v="APC"/>
    <n v="17"/>
    <s v=" 9:05 AM"/>
    <s v=" 9:23 AM"/>
    <s v="8S KING"/>
    <s v="ELLIBROD"/>
    <n v="0.1714286"/>
    <n v="6"/>
    <n v="6"/>
    <n v="6"/>
    <n v="13"/>
    <n v="2"/>
    <n v="4"/>
    <n v="11"/>
    <n v="0"/>
    <n v="13"/>
    <n v="2"/>
    <n v="18"/>
    <n v="20"/>
    <n v="2.3"/>
    <n v="0.65"/>
    <n v="0.3"/>
    <s v="#Name?"/>
    <n v="166"/>
    <n v="76"/>
    <n v="1530"/>
    <n v="35"/>
    <x v="2"/>
    <s v="WK"/>
    <s v="O"/>
  </r>
  <r>
    <x v="1"/>
    <s v=""/>
    <s v=""/>
    <s v="O"/>
    <n v="9903"/>
    <s v="APC"/>
    <n v="20"/>
    <s v=" 2:14 PM"/>
    <s v=" 2:31 PM"/>
    <s v="8S KING"/>
    <s v="ELLIBROD"/>
    <n v="0.1142857"/>
    <n v="5"/>
    <n v="4"/>
    <n v="5"/>
    <n v="15"/>
    <n v="0"/>
    <n v="4"/>
    <n v="15"/>
    <n v="0"/>
    <n v="15"/>
    <n v="0"/>
    <n v="17"/>
    <n v="18"/>
    <n v="2.3"/>
    <n v="0.43333333333333335"/>
    <n v="0.2833333333333333"/>
    <s v="#Name?"/>
    <n v="110"/>
    <n v="72"/>
    <n v="1275"/>
    <n v="35"/>
    <x v="2"/>
    <s v="WK"/>
    <s v="O"/>
  </r>
  <r>
    <x v="1"/>
    <s v=""/>
    <s v=""/>
    <s v="O"/>
    <n v="9904"/>
    <s v="APC"/>
    <n v="13"/>
    <s v=" 2:30 PM"/>
    <s v=" 2:47 PM"/>
    <s v="8S KING"/>
    <s v="ELLIBROD"/>
    <n v="0.1142857"/>
    <n v="4"/>
    <n v="4"/>
    <n v="4"/>
    <n v="11"/>
    <n v="0"/>
    <n v="4"/>
    <n v="9"/>
    <n v="0"/>
    <n v="10"/>
    <n v="0"/>
    <n v="17"/>
    <n v="14"/>
    <n v="2.3"/>
    <n v="0.43333333333333335"/>
    <n v="0.2833333333333333"/>
    <s v="#Name?"/>
    <n v="110"/>
    <n v="72"/>
    <n v="1020"/>
    <n v="35"/>
    <x v="2"/>
    <s v="WK"/>
    <s v="O"/>
  </r>
  <r>
    <x v="1"/>
    <s v=""/>
    <s v=""/>
    <s v="O"/>
    <n v="9903"/>
    <s v="APC"/>
    <n v="26"/>
    <s v=" 3:00 PM"/>
    <s v=" 3:19 PM"/>
    <s v="8S KING"/>
    <s v="ELLIBROD"/>
    <n v="0.1714286"/>
    <n v="7"/>
    <n v="6"/>
    <n v="7"/>
    <n v="16"/>
    <n v="2"/>
    <n v="6"/>
    <n v="13"/>
    <n v="1"/>
    <n v="15"/>
    <n v="2"/>
    <n v="19"/>
    <n v="22"/>
    <n v="2.3"/>
    <n v="0.48333333333333334"/>
    <n v="0.31666666666666665"/>
    <s v="#Name?"/>
    <n v="123"/>
    <n v="81"/>
    <n v="1785"/>
    <n v="35"/>
    <x v="2"/>
    <s v="WK"/>
    <s v="P"/>
  </r>
  <r>
    <x v="1"/>
    <s v=""/>
    <s v=""/>
    <s v="O"/>
    <n v="9904"/>
    <s v="APC"/>
    <n v="21"/>
    <s v=" 3:30 PM"/>
    <s v=" 3:49 PM"/>
    <s v="8S KING"/>
    <s v="ELLIBROD"/>
    <n v="0.1428571"/>
    <n v="5"/>
    <n v="5"/>
    <n v="5"/>
    <n v="13"/>
    <n v="0"/>
    <n v="4"/>
    <n v="11"/>
    <n v="0"/>
    <n v="13"/>
    <n v="0"/>
    <n v="19"/>
    <n v="16"/>
    <n v="2.3"/>
    <n v="0.7166666666666667"/>
    <n v="0.31666666666666665"/>
    <s v="#Name?"/>
    <n v="183"/>
    <n v="81"/>
    <n v="1275"/>
    <n v="35"/>
    <x v="2"/>
    <s v="WK"/>
    <s v="P"/>
  </r>
  <r>
    <x v="1"/>
    <s v=""/>
    <s v=""/>
    <s v="O"/>
    <n v="9905"/>
    <s v="APC"/>
    <n v="11"/>
    <s v=" 3:50 PM"/>
    <s v=" 4:09 PM"/>
    <s v="8S KING"/>
    <s v="ELLIBROD"/>
    <n v="0.1428571"/>
    <n v="5"/>
    <n v="5"/>
    <n v="5"/>
    <n v="13"/>
    <n v="1"/>
    <n v="4"/>
    <n v="13"/>
    <n v="1"/>
    <n v="13"/>
    <n v="1"/>
    <n v="19"/>
    <n v="16"/>
    <n v="2.3"/>
    <n v="0.4666666666666667"/>
    <n v="0.31666666666666665"/>
    <s v="#Name?"/>
    <n v="119"/>
    <n v="81"/>
    <n v="1275"/>
    <n v="35"/>
    <x v="2"/>
    <s v="WK"/>
    <s v="P"/>
  </r>
  <r>
    <x v="1"/>
    <s v=""/>
    <s v=""/>
    <s v="O"/>
    <n v="9903"/>
    <s v="APC"/>
    <n v="28"/>
    <s v=" 4:10 PM"/>
    <s v=" 4:29 PM"/>
    <s v="8S KING"/>
    <s v="ELLIBROD"/>
    <n v="0.2285714"/>
    <n v="8"/>
    <n v="8"/>
    <n v="8"/>
    <n v="16"/>
    <n v="5"/>
    <n v="6"/>
    <n v="15"/>
    <n v="1"/>
    <n v="14"/>
    <n v="3"/>
    <n v="19"/>
    <n v="25"/>
    <n v="2.3"/>
    <n v="0.8166666666666667"/>
    <n v="0.31666666666666665"/>
    <s v="#Name?"/>
    <n v="208"/>
    <n v="81"/>
    <n v="2040"/>
    <n v="35"/>
    <x v="2"/>
    <s v="WK"/>
    <s v="P"/>
  </r>
  <r>
    <x v="1"/>
    <s v=""/>
    <s v=""/>
    <s v="O"/>
    <n v="9904"/>
    <s v="APC"/>
    <n v="21"/>
    <s v=" 4:30 PM"/>
    <s v=" 4:49 PM"/>
    <s v="8S KING"/>
    <s v="ELLIBROD"/>
    <n v="0.2"/>
    <n v="8"/>
    <n v="7"/>
    <n v="8"/>
    <n v="17"/>
    <n v="3"/>
    <n v="6"/>
    <n v="11"/>
    <n v="1"/>
    <n v="17"/>
    <n v="3"/>
    <n v="19"/>
    <n v="25"/>
    <n v="2.3"/>
    <n v="0.65"/>
    <n v="0.31666666666666665"/>
    <s v="#Name?"/>
    <n v="166"/>
    <n v="81"/>
    <n v="2040"/>
    <n v="35"/>
    <x v="2"/>
    <s v="WK"/>
    <s v="P"/>
  </r>
  <r>
    <x v="1"/>
    <s v=""/>
    <s v=""/>
    <s v="O"/>
    <n v="9905"/>
    <s v="APC"/>
    <n v="21"/>
    <s v=" 5:00 PM"/>
    <s v=" 5:20 PM"/>
    <s v="8S KING"/>
    <s v="ELLIBROD"/>
    <n v="0.2571429"/>
    <n v="10"/>
    <n v="9"/>
    <n v="10"/>
    <n v="19"/>
    <n v="2"/>
    <n v="9"/>
    <n v="15"/>
    <n v="2"/>
    <n v="18"/>
    <n v="2"/>
    <n v="20"/>
    <n v="30"/>
    <n v="2.3"/>
    <n v="0.8333333333333334"/>
    <n v="0.3333333333333333"/>
    <s v="#Name?"/>
    <n v="212"/>
    <n v="85"/>
    <n v="2550"/>
    <n v="35"/>
    <x v="2"/>
    <s v="WK"/>
    <s v="P"/>
  </r>
  <r>
    <x v="1"/>
    <s v=""/>
    <s v=""/>
    <s v="O"/>
    <n v="9904"/>
    <s v="APC"/>
    <n v="18"/>
    <s v=" 5:30 PM"/>
    <s v=" 5:50 PM"/>
    <s v="8S KING"/>
    <s v="ELLIBROD"/>
    <n v="0.2571429"/>
    <n v="9"/>
    <n v="9"/>
    <n v="9"/>
    <n v="16"/>
    <n v="4"/>
    <n v="8"/>
    <n v="16"/>
    <n v="2"/>
    <n v="16"/>
    <n v="4"/>
    <n v="20"/>
    <n v="27"/>
    <n v="2.3"/>
    <n v="0.6666666666666666"/>
    <n v="0.3333333333333333"/>
    <s v="#Name?"/>
    <n v="170"/>
    <n v="85"/>
    <n v="2295"/>
    <n v="35"/>
    <x v="2"/>
    <s v="WK"/>
    <s v="P"/>
  </r>
  <r>
    <x v="1"/>
    <s v=""/>
    <s v=""/>
    <s v="O"/>
    <n v="9905"/>
    <s v="APC"/>
    <n v="22"/>
    <s v=" 6:00 PM"/>
    <s v=" 6:18 PM"/>
    <s v="8S KING"/>
    <s v="ELLIBROD"/>
    <n v="0.1714286"/>
    <n v="6"/>
    <n v="6"/>
    <n v="6"/>
    <n v="15"/>
    <n v="2"/>
    <n v="5"/>
    <n v="12"/>
    <n v="0"/>
    <n v="14"/>
    <n v="2"/>
    <n v="18"/>
    <n v="20"/>
    <n v="2.3"/>
    <n v="0.6166666666666667"/>
    <n v="0.3"/>
    <s v="#Name?"/>
    <n v="157"/>
    <n v="76"/>
    <n v="1530"/>
    <n v="35"/>
    <x v="2"/>
    <s v="WK"/>
    <s v="O"/>
  </r>
  <r>
    <x v="2"/>
    <s v=""/>
    <s v="AT"/>
    <s v="I"/>
    <n v="15002"/>
    <s v="APC"/>
    <n v="32"/>
    <s v=" 4:49 AM"/>
    <s v=" 5:37 AM"/>
    <s v="SRENPRN"/>
    <s v="CPS LAY"/>
    <n v="1.196429"/>
    <n v="68"/>
    <n v="67"/>
    <n v="68"/>
    <n v="80"/>
    <n v="54"/>
    <n v="68"/>
    <n v="80"/>
    <n v="54"/>
    <n v="78"/>
    <n v="53"/>
    <n v="48"/>
    <n v="85"/>
    <n v="13.3"/>
    <n v="1.05"/>
    <n v="0.8"/>
    <s v="#Name?"/>
    <n v="268"/>
    <n v="204"/>
    <n v="17340"/>
    <n v="56"/>
    <x v="0"/>
    <s v="WK"/>
    <s v="O"/>
  </r>
  <r>
    <x v="2"/>
    <s v=""/>
    <s v="AT"/>
    <s v="I"/>
    <n v="15006"/>
    <s v="APC"/>
    <n v="29"/>
    <s v=" 5:22 AM"/>
    <s v=" 6:12 AM"/>
    <s v="RENT TC6"/>
    <s v="CPS LAY"/>
    <n v="1.160714"/>
    <n v="84"/>
    <n v="65"/>
    <n v="84"/>
    <n v="114"/>
    <n v="41"/>
    <n v="84"/>
    <n v="114"/>
    <n v="41"/>
    <n v="84"/>
    <n v="36"/>
    <n v="50"/>
    <n v="101"/>
    <n v="14.5"/>
    <n v="1.1666666666666667"/>
    <n v="0.8333333333333334"/>
    <s v="#Name?"/>
    <n v="298"/>
    <n v="212"/>
    <n v="21420"/>
    <n v="56"/>
    <x v="0"/>
    <s v="WK"/>
    <s v="P"/>
  </r>
  <r>
    <x v="2"/>
    <s v=""/>
    <s v="AT"/>
    <s v="I"/>
    <n v="10103"/>
    <s v="APC"/>
    <n v="40"/>
    <s v=" 5:36 AM"/>
    <s v=" 6:24 AM"/>
    <s v="SRENPRN"/>
    <s v="CPS LAY"/>
    <n v="0.75"/>
    <n v="50"/>
    <n v="42"/>
    <n v="50"/>
    <n v="105"/>
    <n v="33"/>
    <n v="50"/>
    <n v="105"/>
    <n v="33"/>
    <n v="80"/>
    <n v="29"/>
    <n v="48"/>
    <n v="62"/>
    <n v="13.3"/>
    <n v="1.05"/>
    <n v="0.8"/>
    <s v="#Name?"/>
    <n v="268"/>
    <n v="204"/>
    <n v="12750"/>
    <n v="56"/>
    <x v="0"/>
    <s v="WK"/>
    <s v="P"/>
  </r>
  <r>
    <x v="2"/>
    <s v=""/>
    <s v="AT"/>
    <s v="I"/>
    <n v="10104"/>
    <s v="APC"/>
    <n v="34"/>
    <s v=" 5:51 AM"/>
    <s v=" 6:41 AM"/>
    <s v="RENT TC6"/>
    <s v="CPS LAY"/>
    <n v="0.8928571"/>
    <n v="60"/>
    <n v="50"/>
    <n v="60"/>
    <n v="125"/>
    <n v="34"/>
    <n v="60"/>
    <n v="125"/>
    <n v="34"/>
    <n v="83"/>
    <n v="25"/>
    <n v="50"/>
    <n v="72"/>
    <n v="14.5"/>
    <n v="1.1666666666666667"/>
    <n v="0.8333333333333334"/>
    <s v="#Name?"/>
    <n v="298"/>
    <n v="212"/>
    <n v="15300"/>
    <n v="56"/>
    <x v="0"/>
    <s v="WK"/>
    <s v="P"/>
  </r>
  <r>
    <x v="2"/>
    <s v=""/>
    <s v="AT"/>
    <s v="I"/>
    <n v="15012"/>
    <s v="APC"/>
    <n v="25"/>
    <s v=" 6:12 AM"/>
    <s v=" 7:00 AM"/>
    <s v="SRENPRN"/>
    <s v="CPS LAY"/>
    <n v="0.75"/>
    <n v="47"/>
    <n v="42"/>
    <n v="47"/>
    <n v="76"/>
    <n v="34"/>
    <n v="47"/>
    <n v="76"/>
    <n v="34"/>
    <n v="63"/>
    <n v="30"/>
    <n v="48"/>
    <n v="59"/>
    <n v="13.3"/>
    <n v="1.05"/>
    <n v="0.8"/>
    <s v="#Name?"/>
    <n v="268"/>
    <n v="204"/>
    <n v="11985"/>
    <n v="56"/>
    <x v="0"/>
    <s v="WK"/>
    <s v="P"/>
  </r>
  <r>
    <x v="2"/>
    <s v=""/>
    <s v="AT"/>
    <s v="I"/>
    <n v="10105"/>
    <s v="APC"/>
    <n v="26"/>
    <s v=" 6:20 AM"/>
    <s v=" 7:11 AM"/>
    <s v="RENT TC6"/>
    <s v="CPS LAY"/>
    <n v="1"/>
    <n v="68"/>
    <n v="56"/>
    <n v="68"/>
    <n v="123"/>
    <n v="43"/>
    <n v="68"/>
    <n v="123"/>
    <n v="43"/>
    <n v="94"/>
    <n v="39"/>
    <n v="51"/>
    <n v="80"/>
    <n v="14.5"/>
    <n v="1.1833333333333333"/>
    <n v="0.85"/>
    <s v="#Name?"/>
    <n v="302"/>
    <n v="217"/>
    <n v="17340"/>
    <n v="56"/>
    <x v="0"/>
    <s v="WK"/>
    <s v="P"/>
  </r>
  <r>
    <x v="2"/>
    <s v=""/>
    <s v="AT"/>
    <s v="I"/>
    <n v="10106"/>
    <s v="APC"/>
    <n v="25"/>
    <s v=" 6:31 AM"/>
    <s v=" 7:18 AM"/>
    <s v="SRENPRN"/>
    <s v="CPS A/B"/>
    <n v="0.8035714"/>
    <n v="54"/>
    <n v="45"/>
    <n v="54"/>
    <n v="91"/>
    <n v="38"/>
    <n v="54"/>
    <n v="91"/>
    <n v="38"/>
    <n v="73"/>
    <n v="32"/>
    <n v="47"/>
    <n v="69"/>
    <n v="13.2"/>
    <n v="1.4"/>
    <n v="0.7833333333333333"/>
    <s v="#Name?"/>
    <n v="357"/>
    <n v="200"/>
    <n v="13770"/>
    <n v="56"/>
    <x v="0"/>
    <s v="WK"/>
    <s v="P"/>
  </r>
  <r>
    <x v="2"/>
    <s v=""/>
    <s v="AT"/>
    <s v="I"/>
    <n v="10102"/>
    <s v="APC"/>
    <n v="26"/>
    <s v=" 6:43 AM"/>
    <s v=" 7:36 AM"/>
    <s v="RENT TC6"/>
    <s v="CPS LAY"/>
    <n v="1.053571"/>
    <n v="73"/>
    <n v="59"/>
    <n v="73"/>
    <n v="109"/>
    <n v="38"/>
    <n v="73"/>
    <n v="109"/>
    <n v="38"/>
    <n v="80"/>
    <n v="34"/>
    <n v="53"/>
    <n v="83"/>
    <n v="14.5"/>
    <n v="1.2666666666666666"/>
    <n v="0.8833333333333333"/>
    <s v="#Name?"/>
    <n v="323"/>
    <n v="225"/>
    <n v="18615"/>
    <n v="56"/>
    <x v="0"/>
    <s v="WK"/>
    <s v="P"/>
  </r>
  <r>
    <x v="2"/>
    <s v=""/>
    <s v="AT"/>
    <s v="I"/>
    <n v="10107"/>
    <s v="APC"/>
    <n v="17"/>
    <s v=" 6:57 AM"/>
    <s v=" 7:50 AM"/>
    <s v="RENT TC6"/>
    <s v="CPS LAY"/>
    <n v="0.8928571"/>
    <n v="63"/>
    <n v="50"/>
    <n v="63"/>
    <n v="118"/>
    <n v="24"/>
    <n v="63"/>
    <n v="118"/>
    <n v="24"/>
    <n v="81"/>
    <n v="20"/>
    <n v="53"/>
    <n v="71"/>
    <n v="14.5"/>
    <n v="1.2166666666666666"/>
    <n v="0.8833333333333333"/>
    <s v="#Name?"/>
    <n v="310"/>
    <n v="225"/>
    <n v="16065"/>
    <n v="56"/>
    <x v="0"/>
    <s v="WK"/>
    <s v="P"/>
  </r>
  <r>
    <x v="2"/>
    <s v=""/>
    <s v="AT"/>
    <s v="I"/>
    <n v="10108"/>
    <s v="APC"/>
    <n v="23"/>
    <s v=" 7:05 AM"/>
    <s v=" 7:53 AM"/>
    <s v="SRENPRN"/>
    <s v="CPS A/B"/>
    <n v="0.7321429"/>
    <n v="49"/>
    <n v="41"/>
    <n v="49"/>
    <n v="91"/>
    <n v="16"/>
    <n v="49"/>
    <n v="91"/>
    <n v="16"/>
    <n v="74"/>
    <n v="13"/>
    <n v="48"/>
    <n v="61"/>
    <n v="13.2"/>
    <n v="1.4166666666666667"/>
    <n v="0.8"/>
    <s v="#Name?"/>
    <n v="350"/>
    <n v="198"/>
    <n v="12103"/>
    <n v="56"/>
    <x v="0"/>
    <s v="WK"/>
    <s v="P"/>
  </r>
  <r>
    <x v="2"/>
    <s v=""/>
    <s v="AT"/>
    <s v="I"/>
    <n v="10101"/>
    <s v="APC"/>
    <n v="26"/>
    <s v=" 7:12 AM"/>
    <s v=" 8:02 AM"/>
    <s v="RENT TC6"/>
    <s v="CPS A/B"/>
    <n v="0.6785714"/>
    <n v="45"/>
    <n v="38"/>
    <n v="45"/>
    <n v="107"/>
    <n v="24"/>
    <n v="45"/>
    <n v="107"/>
    <n v="24"/>
    <n v="83"/>
    <n v="23"/>
    <n v="50"/>
    <n v="54"/>
    <n v="14.3"/>
    <n v="1.5333333333333334"/>
    <n v="0.8333333333333334"/>
    <s v="#Name?"/>
    <n v="391"/>
    <n v="212"/>
    <n v="11475"/>
    <n v="56"/>
    <x v="0"/>
    <s v="WK"/>
    <s v="P"/>
  </r>
  <r>
    <x v="2"/>
    <s v=""/>
    <s v="AT"/>
    <s v="I"/>
    <n v="15006"/>
    <s v="APC"/>
    <n v="31"/>
    <s v=" 7:27 AM"/>
    <s v=" 8:18 AM"/>
    <s v="SRENPRN"/>
    <s v="CPS LAY"/>
    <n v="0.875"/>
    <n v="59"/>
    <n v="49"/>
    <n v="59"/>
    <n v="93"/>
    <n v="25"/>
    <n v="59"/>
    <n v="93"/>
    <n v="25"/>
    <n v="72"/>
    <n v="21"/>
    <n v="51"/>
    <n v="69"/>
    <n v="13.3"/>
    <n v="1.1833333333333333"/>
    <n v="0.85"/>
    <s v="#Name?"/>
    <n v="302"/>
    <n v="217"/>
    <n v="15045"/>
    <n v="56"/>
    <x v="0"/>
    <s v="WK"/>
    <s v="P"/>
  </r>
  <r>
    <x v="2"/>
    <s v=""/>
    <s v="AT"/>
    <s v="I"/>
    <n v="10103"/>
    <s v="APC"/>
    <n v="40"/>
    <s v=" 7:38 AM"/>
    <s v=" 8:28 AM"/>
    <s v="RENT TC6"/>
    <s v="CPS A/B"/>
    <n v="1.214286"/>
    <n v="82"/>
    <n v="68"/>
    <n v="82"/>
    <n v="118"/>
    <n v="48"/>
    <n v="82"/>
    <n v="118"/>
    <n v="48"/>
    <n v="85"/>
    <n v="40"/>
    <n v="50"/>
    <n v="98"/>
    <n v="14.3"/>
    <n v="1.4666666666666666"/>
    <n v="0.8333333333333334"/>
    <s v="#Name?"/>
    <n v="374"/>
    <n v="212"/>
    <n v="20910"/>
    <n v="56"/>
    <x v="0"/>
    <s v="WK"/>
    <s v="P"/>
  </r>
  <r>
    <x v="2"/>
    <s v=""/>
    <s v="AT"/>
    <s v="I"/>
    <n v="10104"/>
    <s v="APC"/>
    <n v="34"/>
    <s v=" 7:55 AM"/>
    <s v=" 8:48 AM"/>
    <s v="RENT TC6"/>
    <s v="CPS LAY"/>
    <n v="0.875"/>
    <n v="61"/>
    <n v="49"/>
    <n v="61"/>
    <n v="124"/>
    <n v="32"/>
    <n v="61"/>
    <n v="124"/>
    <n v="32"/>
    <n v="85"/>
    <n v="25"/>
    <n v="53"/>
    <n v="69"/>
    <n v="14.5"/>
    <n v="1.1833333333333333"/>
    <n v="0.8833333333333333"/>
    <s v="#Name?"/>
    <n v="302"/>
    <n v="225"/>
    <n v="15555"/>
    <n v="56"/>
    <x v="0"/>
    <s v="WK"/>
    <s v="P"/>
  </r>
  <r>
    <x v="2"/>
    <s v=""/>
    <s v="AT"/>
    <s v="I"/>
    <n v="10202"/>
    <s v="APC"/>
    <n v="25"/>
    <s v=" 8:11 AM"/>
    <s v=" 9:01 AM"/>
    <s v="RENT TC6"/>
    <s v="CPS A/B"/>
    <n v="1.178571"/>
    <n v="75"/>
    <n v="66"/>
    <n v="75"/>
    <n v="101"/>
    <n v="46"/>
    <n v="75"/>
    <n v="101"/>
    <n v="46"/>
    <n v="88"/>
    <n v="43"/>
    <n v="50"/>
    <n v="90"/>
    <n v="14.3"/>
    <n v="1.5"/>
    <n v="0.8333333333333334"/>
    <s v="#Name?"/>
    <n v="382"/>
    <n v="212"/>
    <n v="19125"/>
    <n v="56"/>
    <x v="0"/>
    <s v="WK"/>
    <s v="P"/>
  </r>
  <r>
    <x v="2"/>
    <s v=""/>
    <s v="AT"/>
    <s v="I"/>
    <n v="15009"/>
    <s v="APC"/>
    <n v="27"/>
    <s v=" 8:27 AM"/>
    <s v=" 9:19 AM"/>
    <s v="RENT TC6"/>
    <s v="CPS LAY"/>
    <n v="1.017857"/>
    <n v="69"/>
    <n v="57"/>
    <n v="69"/>
    <n v="108"/>
    <n v="42"/>
    <n v="69"/>
    <n v="108"/>
    <n v="42"/>
    <n v="78"/>
    <n v="32"/>
    <n v="52"/>
    <n v="80"/>
    <n v="14.5"/>
    <n v="1.1833333333333333"/>
    <n v="0.8666666666666667"/>
    <s v="#Name?"/>
    <n v="302"/>
    <n v="221"/>
    <n v="17595"/>
    <n v="56"/>
    <x v="0"/>
    <s v="WK"/>
    <s v="O"/>
  </r>
  <r>
    <x v="2"/>
    <s v=""/>
    <s v="AT"/>
    <s v="I"/>
    <n v="15011"/>
    <s v="APC"/>
    <n v="21"/>
    <s v=" 8:42 AM"/>
    <s v=" 9:34 AM"/>
    <s v="RENT TC6"/>
    <s v="CPS LAY"/>
    <n v="1.125"/>
    <n v="75"/>
    <n v="63"/>
    <n v="75"/>
    <n v="112"/>
    <n v="57"/>
    <n v="75"/>
    <n v="112"/>
    <n v="57"/>
    <n v="82"/>
    <n v="37"/>
    <n v="52"/>
    <n v="87"/>
    <n v="14.5"/>
    <n v="1.1333333333333333"/>
    <n v="0.8666666666666667"/>
    <s v="#Name?"/>
    <n v="289"/>
    <n v="221"/>
    <n v="19125"/>
    <n v="56"/>
    <x v="0"/>
    <s v="WK"/>
    <s v="O"/>
  </r>
  <r>
    <x v="2"/>
    <s v=""/>
    <s v="AT"/>
    <s v="I"/>
    <n v="15004"/>
    <s v="APC"/>
    <n v="27"/>
    <s v=" 9:02 AM"/>
    <s v=" 9:53 AM"/>
    <s v="RENT TC6"/>
    <s v="CPS LAY"/>
    <n v="0.9821429"/>
    <n v="65"/>
    <n v="55"/>
    <n v="65"/>
    <n v="122"/>
    <n v="41"/>
    <n v="65"/>
    <n v="122"/>
    <n v="41"/>
    <n v="90"/>
    <n v="37"/>
    <n v="51"/>
    <n v="76"/>
    <n v="14.5"/>
    <n v="1.2166666666666666"/>
    <n v="0.85"/>
    <s v="#Name?"/>
    <n v="310"/>
    <n v="217"/>
    <n v="16575"/>
    <n v="56"/>
    <x v="0"/>
    <s v="WK"/>
    <s v="O"/>
  </r>
  <r>
    <x v="2"/>
    <s v=""/>
    <s v="AT"/>
    <s v="I"/>
    <n v="10107"/>
    <s v="APC"/>
    <n v="17"/>
    <s v=" 9:22 AM"/>
    <s v="10:10 AM"/>
    <s v="RENT TC6"/>
    <s v="CPS A/B"/>
    <n v="0.7321429"/>
    <n v="49"/>
    <n v="41"/>
    <n v="49"/>
    <n v="80"/>
    <n v="32"/>
    <n v="49"/>
    <n v="80"/>
    <n v="32"/>
    <n v="73"/>
    <n v="31"/>
    <n v="48"/>
    <n v="61"/>
    <n v="14.3"/>
    <n v="1.6333333333333333"/>
    <n v="0.8"/>
    <s v="#Name?"/>
    <n v="416"/>
    <n v="204"/>
    <n v="12495"/>
    <n v="56"/>
    <x v="0"/>
    <s v="WK"/>
    <s v="O"/>
  </r>
  <r>
    <x v="2"/>
    <s v=""/>
    <s v="AT"/>
    <s v="I"/>
    <n v="15006"/>
    <s v="APC"/>
    <n v="29"/>
    <s v=" 9:42 AM"/>
    <s v="10:33 AM"/>
    <s v="RENT TC6"/>
    <s v="CPS LAY"/>
    <n v="0.8035714"/>
    <n v="53"/>
    <n v="45"/>
    <n v="53"/>
    <n v="96"/>
    <n v="32"/>
    <n v="53"/>
    <n v="96"/>
    <n v="32"/>
    <n v="78"/>
    <n v="26"/>
    <n v="51"/>
    <n v="62"/>
    <n v="14.5"/>
    <n v="1.1166666666666667"/>
    <n v="0.85"/>
    <s v="#Name?"/>
    <n v="285"/>
    <n v="217"/>
    <n v="13515"/>
    <n v="56"/>
    <x v="0"/>
    <s v="WK"/>
    <s v="O"/>
  </r>
  <r>
    <x v="2"/>
    <s v=""/>
    <s v="AT"/>
    <s v="I"/>
    <n v="10104"/>
    <s v="APC"/>
    <n v="35"/>
    <s v="10:06 AM"/>
    <s v="10:57 AM"/>
    <s v="RENT TC6"/>
    <s v="CPS LAY"/>
    <n v="0.8035714"/>
    <n v="55"/>
    <n v="45"/>
    <n v="55"/>
    <n v="81"/>
    <n v="37"/>
    <n v="55"/>
    <n v="81"/>
    <n v="37"/>
    <n v="62"/>
    <n v="32"/>
    <n v="51"/>
    <n v="65"/>
    <n v="14.5"/>
    <n v="1.0166666666666666"/>
    <n v="0.85"/>
    <s v="#Name?"/>
    <n v="259"/>
    <n v="217"/>
    <n v="14025"/>
    <n v="56"/>
    <x v="0"/>
    <s v="WK"/>
    <s v="O"/>
  </r>
  <r>
    <x v="2"/>
    <s v=""/>
    <s v="AT"/>
    <s v="I"/>
    <n v="15005"/>
    <s v="APC"/>
    <n v="30"/>
    <s v="10:36 AM"/>
    <s v="11:27 AM"/>
    <s v="RENT TC6"/>
    <s v="CPS LAY"/>
    <n v="0.8571429"/>
    <n v="58"/>
    <n v="48"/>
    <n v="58"/>
    <n v="78"/>
    <n v="44"/>
    <n v="58"/>
    <n v="78"/>
    <n v="44"/>
    <n v="68"/>
    <n v="39"/>
    <n v="51"/>
    <n v="68"/>
    <n v="14.5"/>
    <n v="1.0166666666666666"/>
    <n v="0.85"/>
    <s v="#Name?"/>
    <n v="259"/>
    <n v="217"/>
    <n v="14790"/>
    <n v="56"/>
    <x v="0"/>
    <s v="WK"/>
    <s v="O"/>
  </r>
  <r>
    <x v="2"/>
    <s v=""/>
    <s v="AT"/>
    <s v="I"/>
    <n v="10105"/>
    <s v="APC"/>
    <n v="23"/>
    <s v="11:06 AM"/>
    <s v="11:57 AM"/>
    <s v="RENT TC6"/>
    <s v="CPS LAY"/>
    <n v="0.8035714"/>
    <n v="61"/>
    <n v="45"/>
    <n v="61"/>
    <n v="98"/>
    <n v="27"/>
    <n v="61"/>
    <n v="98"/>
    <n v="27"/>
    <n v="63"/>
    <n v="20"/>
    <n v="51"/>
    <n v="72"/>
    <n v="14.5"/>
    <n v="1.0166666666666666"/>
    <n v="0.85"/>
    <s v="#Name?"/>
    <n v="259"/>
    <n v="217"/>
    <n v="15555"/>
    <n v="56"/>
    <x v="0"/>
    <s v="WK"/>
    <s v="O"/>
  </r>
  <r>
    <x v="2"/>
    <s v=""/>
    <s v="AT"/>
    <s v="I"/>
    <n v="10102"/>
    <s v="APC"/>
    <n v="25"/>
    <s v="11:36 AM"/>
    <s v="12:27 PM"/>
    <s v="RENT TC6"/>
    <s v="CPS LAY"/>
    <n v="0.6964286"/>
    <n v="53"/>
    <n v="39"/>
    <n v="53"/>
    <n v="71"/>
    <n v="38"/>
    <n v="53"/>
    <n v="71"/>
    <n v="38"/>
    <n v="56"/>
    <n v="30"/>
    <n v="51"/>
    <n v="62"/>
    <n v="14.5"/>
    <n v="1.0166666666666666"/>
    <n v="0.85"/>
    <s v="#Name?"/>
    <n v="259"/>
    <n v="217"/>
    <n v="13515"/>
    <n v="56"/>
    <x v="0"/>
    <s v="WK"/>
    <s v="O"/>
  </r>
  <r>
    <x v="2"/>
    <s v=""/>
    <s v="AT"/>
    <s v="I"/>
    <n v="10109"/>
    <s v="APC"/>
    <n v="23"/>
    <s v="12:06 PM"/>
    <s v="12:57 PM"/>
    <s v="RENT TC6"/>
    <s v="CPS LAY"/>
    <n v="0.6964286"/>
    <n v="53"/>
    <n v="39"/>
    <n v="53"/>
    <n v="75"/>
    <n v="30"/>
    <n v="53"/>
    <n v="75"/>
    <n v="30"/>
    <n v="53"/>
    <n v="28"/>
    <n v="51"/>
    <n v="62"/>
    <n v="14.5"/>
    <n v="1.1833333333333333"/>
    <n v="0.85"/>
    <s v="#Name?"/>
    <n v="302"/>
    <n v="217"/>
    <n v="13515"/>
    <n v="56"/>
    <x v="0"/>
    <s v="WK"/>
    <s v="O"/>
  </r>
  <r>
    <x v="2"/>
    <s v=""/>
    <s v="AT"/>
    <s v="I"/>
    <n v="10104"/>
    <s v="APC"/>
    <n v="35"/>
    <s v="12:36 PM"/>
    <s v=" 1:27 PM"/>
    <s v="RENT TC6"/>
    <s v="CPS LAY"/>
    <n v="0.75"/>
    <n v="56"/>
    <n v="42"/>
    <n v="56"/>
    <n v="78"/>
    <n v="32"/>
    <n v="56"/>
    <n v="78"/>
    <n v="32"/>
    <n v="64"/>
    <n v="27"/>
    <n v="51"/>
    <n v="66"/>
    <n v="14.5"/>
    <n v="1.5166666666666666"/>
    <n v="0.85"/>
    <s v="#Name?"/>
    <n v="387"/>
    <n v="217"/>
    <n v="14280"/>
    <n v="56"/>
    <x v="0"/>
    <s v="WK"/>
    <s v="O"/>
  </r>
  <r>
    <x v="2"/>
    <s v=""/>
    <s v="AT"/>
    <s v="I"/>
    <n v="15003"/>
    <s v="APC"/>
    <n v="27"/>
    <s v=" 1:06 PM"/>
    <s v=" 1:57 PM"/>
    <s v="RENT TC6"/>
    <s v="CPS LAY"/>
    <n v="0.6607143"/>
    <n v="51"/>
    <n v="37"/>
    <n v="51"/>
    <n v="80"/>
    <n v="35"/>
    <n v="51"/>
    <n v="80"/>
    <n v="35"/>
    <n v="59"/>
    <n v="25"/>
    <n v="51"/>
    <n v="60"/>
    <n v="14.5"/>
    <n v="1.0166666666666666"/>
    <n v="0.85"/>
    <s v="#Name?"/>
    <n v="259"/>
    <n v="217"/>
    <n v="13005"/>
    <n v="56"/>
    <x v="0"/>
    <s v="WK"/>
    <s v="O"/>
  </r>
  <r>
    <x v="2"/>
    <s v=""/>
    <s v="AT"/>
    <s v="I"/>
    <n v="10102"/>
    <s v="APC"/>
    <n v="25"/>
    <s v=" 1:36 PM"/>
    <s v=" 2:27 PM"/>
    <s v="RENT TC6"/>
    <s v="CPS LAY"/>
    <n v="0.6428571"/>
    <n v="49"/>
    <n v="36"/>
    <n v="49"/>
    <n v="68"/>
    <n v="25"/>
    <n v="49"/>
    <n v="68"/>
    <n v="25"/>
    <n v="49"/>
    <n v="20"/>
    <n v="51"/>
    <n v="58"/>
    <n v="14.5"/>
    <n v="1.0166666666666666"/>
    <n v="0.85"/>
    <s v="#Name?"/>
    <n v="259"/>
    <n v="217"/>
    <n v="12495"/>
    <n v="56"/>
    <x v="0"/>
    <s v="WK"/>
    <s v="O"/>
  </r>
  <r>
    <x v="2"/>
    <s v=""/>
    <s v="AT"/>
    <s v="I"/>
    <n v="10109"/>
    <s v="APC"/>
    <n v="23"/>
    <s v=" 2:06 PM"/>
    <s v=" 2:57 PM"/>
    <s v="RENT TC6"/>
    <s v="CPS LAY"/>
    <n v="0.6071429"/>
    <n v="46"/>
    <n v="34"/>
    <n v="46"/>
    <n v="65"/>
    <n v="26"/>
    <n v="47"/>
    <n v="65"/>
    <n v="28"/>
    <n v="55"/>
    <n v="22"/>
    <n v="51"/>
    <n v="54"/>
    <n v="14.5"/>
    <n v="0.9666666666666667"/>
    <n v="0.85"/>
    <s v="#Name?"/>
    <n v="246"/>
    <n v="217"/>
    <n v="11730"/>
    <n v="56"/>
    <x v="0"/>
    <s v="WK"/>
    <s v="O"/>
  </r>
  <r>
    <x v="2"/>
    <s v=""/>
    <s v="AT"/>
    <s v="I"/>
    <n v="10104"/>
    <s v="APC"/>
    <n v="36"/>
    <s v=" 2:39 PM"/>
    <s v=" 3:35 PM"/>
    <s v="RENT TC6"/>
    <s v="CPS LAY"/>
    <n v="0.6607143"/>
    <n v="53"/>
    <n v="37"/>
    <n v="53"/>
    <n v="76"/>
    <n v="33"/>
    <n v="53"/>
    <n v="76"/>
    <n v="33"/>
    <n v="50"/>
    <n v="23"/>
    <n v="56"/>
    <n v="57"/>
    <n v="14.5"/>
    <n v="1.1"/>
    <n v="0.9333333333333333"/>
    <s v="#Name?"/>
    <n v="280"/>
    <n v="238"/>
    <n v="13515"/>
    <n v="56"/>
    <x v="0"/>
    <s v="WK"/>
    <s v="O"/>
  </r>
  <r>
    <x v="2"/>
    <s v=""/>
    <s v="AT"/>
    <s v="I"/>
    <n v="15007"/>
    <s v="APC"/>
    <n v="40"/>
    <s v=" 3:09 PM"/>
    <s v=" 4:07 PM"/>
    <s v="RENT TC6"/>
    <s v="CPS LAY"/>
    <n v="0.6964286"/>
    <n v="58"/>
    <n v="39"/>
    <n v="58"/>
    <n v="97"/>
    <n v="36"/>
    <n v="58"/>
    <n v="97"/>
    <n v="36"/>
    <n v="78"/>
    <n v="20"/>
    <n v="58"/>
    <n v="60"/>
    <n v="14.5"/>
    <n v="1.1333333333333333"/>
    <n v="0.9666666666666667"/>
    <s v="#Name?"/>
    <n v="289"/>
    <n v="246"/>
    <n v="14790"/>
    <n v="56"/>
    <x v="0"/>
    <s v="WK"/>
    <s v="P"/>
  </r>
  <r>
    <x v="2"/>
    <s v=""/>
    <s v="AT"/>
    <s v="I"/>
    <n v="10111"/>
    <s v="APC"/>
    <n v="20"/>
    <s v=" 3:29 PM"/>
    <s v=" 4:27 PM"/>
    <s v="RENT TC6"/>
    <s v="CPS LAY"/>
    <n v="0.5357143"/>
    <n v="41"/>
    <n v="30"/>
    <n v="41"/>
    <n v="65"/>
    <n v="16"/>
    <n v="41"/>
    <n v="65"/>
    <n v="16"/>
    <n v="45"/>
    <n v="12"/>
    <n v="58"/>
    <n v="42"/>
    <n v="14.5"/>
    <n v="1.15"/>
    <n v="0.9666666666666667"/>
    <s v="#Name?"/>
    <n v="293"/>
    <n v="246"/>
    <n v="10455"/>
    <n v="56"/>
    <x v="0"/>
    <s v="WK"/>
    <s v="P"/>
  </r>
  <r>
    <x v="2"/>
    <s v=""/>
    <s v=""/>
    <s v="I"/>
    <n v="10102"/>
    <s v="APC"/>
    <n v="27"/>
    <s v=" 3:53 PM"/>
    <s v=" 4:55 PM"/>
    <s v="WILLS2ST"/>
    <s v="CPS LAY"/>
    <n v="0.6428571"/>
    <n v="53"/>
    <n v="36"/>
    <n v="53"/>
    <n v="79"/>
    <n v="23"/>
    <n v="53"/>
    <n v="79"/>
    <n v="23"/>
    <n v="58"/>
    <n v="14"/>
    <n v="62"/>
    <n v="51"/>
    <n v="14.6"/>
    <n v="1.35"/>
    <n v="1.0333333333333334"/>
    <s v="#Name?"/>
    <n v="344"/>
    <n v="264"/>
    <n v="13515"/>
    <n v="56"/>
    <x v="0"/>
    <s v="WK"/>
    <s v="P"/>
  </r>
  <r>
    <x v="2"/>
    <s v=""/>
    <s v=""/>
    <s v="I"/>
    <n v="10110"/>
    <s v="APC"/>
    <n v="30"/>
    <s v=" 4:08 PM"/>
    <s v=" 5:10 PM"/>
    <s v="WILLS2ST"/>
    <s v="CPS LAY"/>
    <n v="0.5357143"/>
    <n v="39"/>
    <n v="30"/>
    <n v="39"/>
    <n v="60"/>
    <n v="24"/>
    <n v="39"/>
    <n v="60"/>
    <n v="24"/>
    <n v="53"/>
    <n v="17"/>
    <n v="62"/>
    <n v="38"/>
    <n v="14.6"/>
    <n v="1.3"/>
    <n v="1.0333333333333334"/>
    <s v="#Name?"/>
    <n v="332"/>
    <n v="264"/>
    <n v="9945"/>
    <n v="56"/>
    <x v="0"/>
    <s v="WK"/>
    <s v="P"/>
  </r>
  <r>
    <x v="2"/>
    <s v=""/>
    <s v="AT"/>
    <s v="I"/>
    <n v="10105"/>
    <s v="APC"/>
    <n v="26"/>
    <s v=" 4:27 PM"/>
    <s v=" 5:25 PM"/>
    <s v="RENT TC6"/>
    <s v="CPS LAY"/>
    <n v="0.5"/>
    <n v="41"/>
    <n v="28"/>
    <n v="41"/>
    <n v="60"/>
    <n v="10"/>
    <n v="41"/>
    <n v="60"/>
    <n v="10"/>
    <n v="43"/>
    <n v="8"/>
    <n v="58"/>
    <n v="42"/>
    <n v="14.5"/>
    <n v="1.3"/>
    <n v="0.9666666666666667"/>
    <s v="#Name?"/>
    <n v="332"/>
    <n v="246"/>
    <n v="10455"/>
    <n v="56"/>
    <x v="0"/>
    <s v="WK"/>
    <s v="P"/>
  </r>
  <r>
    <x v="2"/>
    <s v=""/>
    <s v="AT"/>
    <s v="I"/>
    <n v="10113"/>
    <s v="APC"/>
    <n v="28"/>
    <s v=" 4:45 PM"/>
    <s v=" 5:43 PM"/>
    <s v="RENT TC6"/>
    <s v="CPS LAY"/>
    <n v="0.5"/>
    <n v="41"/>
    <n v="28"/>
    <n v="41"/>
    <n v="66"/>
    <n v="25"/>
    <n v="41"/>
    <n v="66"/>
    <n v="25"/>
    <n v="49"/>
    <n v="15"/>
    <n v="58"/>
    <n v="42"/>
    <n v="14.5"/>
    <n v="1.1833333333333333"/>
    <n v="0.9666666666666667"/>
    <s v="#Name?"/>
    <n v="302"/>
    <n v="246"/>
    <n v="10455"/>
    <n v="56"/>
    <x v="0"/>
    <s v="WK"/>
    <s v="P"/>
  </r>
  <r>
    <x v="2"/>
    <s v=""/>
    <s v="AT"/>
    <s v="I"/>
    <n v="10114"/>
    <s v="APC"/>
    <n v="21"/>
    <s v=" 5:00 PM"/>
    <s v=" 5:58 PM"/>
    <s v="RENT TC6"/>
    <s v="CPS LAY"/>
    <n v="0.4285714"/>
    <n v="37"/>
    <n v="24"/>
    <n v="37"/>
    <n v="61"/>
    <n v="26"/>
    <n v="37"/>
    <n v="61"/>
    <n v="26"/>
    <n v="40"/>
    <n v="15"/>
    <n v="58"/>
    <n v="38"/>
    <n v="14.5"/>
    <n v="1.3166666666666667"/>
    <n v="0.9666666666666667"/>
    <s v="#Name?"/>
    <n v="336"/>
    <n v="246"/>
    <n v="9435"/>
    <n v="56"/>
    <x v="0"/>
    <s v="WK"/>
    <s v="P"/>
  </r>
  <r>
    <x v="2"/>
    <s v=""/>
    <s v="AT"/>
    <s v="I"/>
    <n v="10115"/>
    <s v="APC"/>
    <n v="29"/>
    <s v=" 5:14 PM"/>
    <s v=" 6:11 PM"/>
    <s v="RENT TC6"/>
    <s v="CPS LAY"/>
    <n v="0.3214286"/>
    <n v="27"/>
    <n v="18"/>
    <n v="27"/>
    <n v="46"/>
    <n v="13"/>
    <n v="27"/>
    <n v="46"/>
    <n v="13"/>
    <n v="32"/>
    <n v="8"/>
    <n v="57"/>
    <n v="28"/>
    <n v="14.5"/>
    <n v="1.15"/>
    <n v="0.95"/>
    <s v="#Name?"/>
    <n v="293"/>
    <n v="242"/>
    <n v="6885"/>
    <n v="56"/>
    <x v="0"/>
    <s v="WK"/>
    <s v="O"/>
  </r>
  <r>
    <x v="2"/>
    <s v=""/>
    <s v="AT"/>
    <s v="I"/>
    <n v="15004"/>
    <s v="APC"/>
    <n v="27"/>
    <s v=" 5:30 PM"/>
    <s v=" 6:25 PM"/>
    <s v="RENT TC6"/>
    <s v="CPS LAY"/>
    <n v="0.375"/>
    <n v="30"/>
    <n v="21"/>
    <n v="30"/>
    <n v="49"/>
    <n v="12"/>
    <n v="30"/>
    <n v="49"/>
    <n v="12"/>
    <n v="30"/>
    <n v="9"/>
    <n v="55"/>
    <n v="33"/>
    <n v="14.5"/>
    <n v="1.2666666666666666"/>
    <n v="0.9166666666666666"/>
    <s v="#Name?"/>
    <n v="323"/>
    <n v="234"/>
    <n v="7650"/>
    <n v="56"/>
    <x v="0"/>
    <s v="WK"/>
    <s v="O"/>
  </r>
  <r>
    <x v="2"/>
    <s v=""/>
    <s v="AT"/>
    <s v="I"/>
    <n v="10111"/>
    <s v="APC"/>
    <n v="17"/>
    <s v=" 5:45 PM"/>
    <s v=" 6:36 PM"/>
    <s v="RENT TC6"/>
    <s v="CPS LAY"/>
    <n v="0.375"/>
    <n v="30"/>
    <n v="21"/>
    <n v="30"/>
    <n v="51"/>
    <n v="16"/>
    <n v="30"/>
    <n v="51"/>
    <n v="16"/>
    <n v="30"/>
    <n v="13"/>
    <n v="51"/>
    <n v="35"/>
    <n v="14.5"/>
    <n v="1.0666666666666667"/>
    <n v="0.85"/>
    <s v="#Name?"/>
    <n v="272"/>
    <n v="217"/>
    <n v="7650"/>
    <n v="56"/>
    <x v="0"/>
    <s v="WK"/>
    <s v="O"/>
  </r>
  <r>
    <x v="2"/>
    <s v=""/>
    <s v="AT"/>
    <s v="I"/>
    <n v="15015"/>
    <s v="APC"/>
    <n v="18"/>
    <s v=" 6:00 PM"/>
    <s v=" 6:50 PM"/>
    <s v="RENT TC6"/>
    <s v="CPS LAY"/>
    <n v="0.3035714"/>
    <n v="24"/>
    <n v="17"/>
    <n v="24"/>
    <n v="42"/>
    <n v="11"/>
    <n v="24"/>
    <n v="42"/>
    <n v="11"/>
    <n v="30"/>
    <n v="9"/>
    <n v="50"/>
    <n v="29"/>
    <n v="14.5"/>
    <n v="1"/>
    <n v="0.8333333333333334"/>
    <s v="#Name?"/>
    <n v="255"/>
    <n v="212"/>
    <n v="6120"/>
    <n v="56"/>
    <x v="0"/>
    <s v="WK"/>
    <s v="O"/>
  </r>
  <r>
    <x v="2"/>
    <s v=""/>
    <s v="AT"/>
    <s v="I"/>
    <n v="10112"/>
    <s v="APC"/>
    <n v="22"/>
    <s v=" 6:25 PM"/>
    <s v=" 7:10 PM"/>
    <s v="RENT TC6"/>
    <s v="CPS A/B"/>
    <n v="0.4464286"/>
    <n v="33"/>
    <n v="25"/>
    <n v="33"/>
    <n v="49"/>
    <n v="18"/>
    <n v="33"/>
    <n v="49"/>
    <n v="18"/>
    <n v="38"/>
    <n v="13"/>
    <n v="45"/>
    <n v="44"/>
    <n v="14.3"/>
    <n v="1.4"/>
    <n v="0.75"/>
    <s v="#Name?"/>
    <n v="357"/>
    <n v="191"/>
    <n v="8415"/>
    <n v="56"/>
    <x v="0"/>
    <s v="WK"/>
    <s v="O"/>
  </r>
  <r>
    <x v="2"/>
    <s v=""/>
    <s v=""/>
    <s v="I"/>
    <n v="10105"/>
    <s v="APC"/>
    <n v="15"/>
    <s v=" 6:51 PM"/>
    <s v=" 7:41 PM"/>
    <s v="WILLS2ST"/>
    <s v="CPS LAY"/>
    <n v="0.4464286"/>
    <n v="34"/>
    <n v="25"/>
    <n v="34"/>
    <n v="58"/>
    <n v="23"/>
    <n v="34"/>
    <n v="58"/>
    <n v="23"/>
    <n v="41"/>
    <n v="15"/>
    <n v="50"/>
    <n v="41"/>
    <n v="14.6"/>
    <n v="1.15"/>
    <n v="0.8333333333333334"/>
    <s v="#Name?"/>
    <n v="293"/>
    <n v="212"/>
    <n v="8670"/>
    <n v="56"/>
    <x v="0"/>
    <s v="WK"/>
    <s v="O"/>
  </r>
  <r>
    <x v="2"/>
    <s v=""/>
    <s v="AT"/>
    <s v="I"/>
    <n v="10114"/>
    <s v="APC"/>
    <n v="20"/>
    <s v=" 7:25 PM"/>
    <s v=" 8:11 PM"/>
    <s v="RENT TC6"/>
    <s v="CPS LAY"/>
    <n v="0.375"/>
    <n v="28"/>
    <n v="21"/>
    <n v="28"/>
    <n v="40"/>
    <n v="18"/>
    <n v="28"/>
    <n v="40"/>
    <n v="18"/>
    <n v="33"/>
    <n v="11"/>
    <n v="46"/>
    <n v="37"/>
    <n v="14.5"/>
    <n v="0.9833333333333333"/>
    <n v="0.7666666666666667"/>
    <s v="#Name?"/>
    <n v="251"/>
    <n v="196"/>
    <n v="7140"/>
    <n v="56"/>
    <x v="0"/>
    <s v="WK"/>
    <s v="O"/>
  </r>
  <r>
    <x v="2"/>
    <s v=""/>
    <s v="AT"/>
    <s v="I"/>
    <n v="15004"/>
    <s v="APC"/>
    <n v="26"/>
    <s v=" 7:55 PM"/>
    <s v=" 8:39 PM"/>
    <s v="RENT TC6"/>
    <s v="CPS LAY"/>
    <n v="0.3571429"/>
    <n v="27"/>
    <n v="20"/>
    <n v="27"/>
    <n v="51"/>
    <n v="12"/>
    <n v="27"/>
    <n v="51"/>
    <n v="12"/>
    <n v="32"/>
    <n v="7"/>
    <n v="44"/>
    <n v="37"/>
    <n v="14.5"/>
    <n v="1.0333333333333334"/>
    <n v="0.7333333333333333"/>
    <s v="#Name?"/>
    <n v="264"/>
    <n v="187"/>
    <n v="6885"/>
    <n v="56"/>
    <x v="0"/>
    <s v="WK"/>
    <s v="O"/>
  </r>
  <r>
    <x v="2"/>
    <s v=""/>
    <s v="AT"/>
    <s v="I"/>
    <n v="15010"/>
    <s v="APC"/>
    <n v="35"/>
    <s v=" 8:25 PM"/>
    <s v=" 9:09 PM"/>
    <s v="RENT TC6"/>
    <s v="CPS LAY"/>
    <n v="0.3035714"/>
    <n v="25"/>
    <n v="17"/>
    <n v="25"/>
    <n v="44"/>
    <n v="14"/>
    <n v="25"/>
    <n v="44"/>
    <n v="14"/>
    <n v="25"/>
    <n v="10"/>
    <n v="44"/>
    <n v="34"/>
    <n v="14.5"/>
    <n v="0.9666666666666667"/>
    <n v="0.7333333333333333"/>
    <s v="#Name?"/>
    <n v="246"/>
    <n v="187"/>
    <n v="6375"/>
    <n v="56"/>
    <x v="0"/>
    <s v="WK"/>
    <s v="O"/>
  </r>
  <r>
    <x v="2"/>
    <s v=""/>
    <s v="AT"/>
    <s v="I"/>
    <n v="10114"/>
    <s v="APC"/>
    <n v="21"/>
    <s v=" 9:25 PM"/>
    <s v="10:09 PM"/>
    <s v="RENT TC6"/>
    <s v="CPS LAY"/>
    <n v="0.5178571"/>
    <n v="38"/>
    <n v="29"/>
    <n v="38"/>
    <n v="57"/>
    <n v="23"/>
    <n v="38"/>
    <n v="57"/>
    <n v="23"/>
    <n v="49"/>
    <n v="12"/>
    <n v="44"/>
    <n v="52"/>
    <n v="14.5"/>
    <n v="1.0833333333333333"/>
    <n v="0.7333333333333333"/>
    <s v="#Name?"/>
    <n v="276"/>
    <n v="187"/>
    <n v="9690"/>
    <n v="56"/>
    <x v="0"/>
    <s v="WK"/>
    <s v="O"/>
  </r>
  <r>
    <x v="2"/>
    <s v=""/>
    <s v="AT"/>
    <s v="O"/>
    <n v="10102"/>
    <s v="APC"/>
    <n v="27"/>
    <s v=" 5:37 AM"/>
    <s v=" 6:20 AM"/>
    <s v="CPS LAY"/>
    <s v="RENT TC6"/>
    <n v="0.6607143"/>
    <n v="44"/>
    <n v="37"/>
    <n v="44"/>
    <n v="59"/>
    <n v="31"/>
    <n v="44"/>
    <n v="59"/>
    <n v="31"/>
    <n v="51"/>
    <n v="28"/>
    <n v="43"/>
    <n v="61"/>
    <n v="14.6"/>
    <n v="1.2166666666666666"/>
    <n v="0.7166666666666667"/>
    <s v="#Name?"/>
    <n v="310"/>
    <n v="183"/>
    <n v="11220"/>
    <n v="56"/>
    <x v="0"/>
    <s v="WK"/>
    <s v="O"/>
  </r>
  <r>
    <x v="2"/>
    <s v=""/>
    <s v="AT"/>
    <s v="O"/>
    <n v="10101"/>
    <s v="APC"/>
    <n v="26"/>
    <s v=" 6:06 AM"/>
    <s v=" 6:52 AM"/>
    <s v="CPS LAY"/>
    <s v="RENT TC6"/>
    <n v="0.4464286"/>
    <n v="33"/>
    <n v="25"/>
    <n v="33"/>
    <n v="40"/>
    <n v="21"/>
    <n v="33"/>
    <n v="40"/>
    <n v="21"/>
    <n v="32"/>
    <n v="17"/>
    <n v="46"/>
    <n v="43"/>
    <n v="14.6"/>
    <n v="1"/>
    <n v="0.7666666666666667"/>
    <s v="#Name?"/>
    <n v="255"/>
    <n v="196"/>
    <n v="8415"/>
    <n v="56"/>
    <x v="0"/>
    <s v="WK"/>
    <s v="P"/>
  </r>
  <r>
    <x v="2"/>
    <s v=""/>
    <s v="AT"/>
    <s v="O"/>
    <n v="15006"/>
    <s v="APC"/>
    <n v="29"/>
    <s v=" 6:21 AM"/>
    <s v=" 7:07 AM"/>
    <s v="CPS LAY"/>
    <s v="RENT TC6"/>
    <n v="0.3571429"/>
    <n v="25"/>
    <n v="20"/>
    <n v="25"/>
    <n v="39"/>
    <n v="14"/>
    <n v="25"/>
    <n v="39"/>
    <n v="14"/>
    <n v="30"/>
    <n v="12"/>
    <n v="46"/>
    <n v="33"/>
    <n v="14.6"/>
    <n v="0.9166666666666666"/>
    <n v="0.7666666666666667"/>
    <s v="#Name?"/>
    <n v="234"/>
    <n v="196"/>
    <n v="6375"/>
    <n v="56"/>
    <x v="0"/>
    <s v="WK"/>
    <s v="P"/>
  </r>
  <r>
    <x v="2"/>
    <s v=""/>
    <s v="AT"/>
    <s v="O"/>
    <n v="10103"/>
    <s v="APC"/>
    <n v="40"/>
    <s v=" 6:36 AM"/>
    <s v=" 7:22 AM"/>
    <s v="CPS LAY"/>
    <s v="RENT TC6"/>
    <n v="0.4285714"/>
    <n v="32"/>
    <n v="24"/>
    <n v="32"/>
    <n v="48"/>
    <n v="20"/>
    <n v="32"/>
    <n v="48"/>
    <n v="20"/>
    <n v="36"/>
    <n v="15"/>
    <n v="46"/>
    <n v="42"/>
    <n v="14.6"/>
    <n v="0.9666666666666667"/>
    <n v="0.7666666666666667"/>
    <s v="#Name?"/>
    <n v="246"/>
    <n v="196"/>
    <n v="8160"/>
    <n v="56"/>
    <x v="0"/>
    <s v="WK"/>
    <s v="P"/>
  </r>
  <r>
    <x v="2"/>
    <s v=""/>
    <s v="AT"/>
    <s v="O"/>
    <n v="10104"/>
    <s v="APC"/>
    <n v="35"/>
    <s v=" 6:51 AM"/>
    <s v=" 7:37 AM"/>
    <s v="CPS LAY"/>
    <s v="RENT TC6"/>
    <n v="0.3214286"/>
    <n v="28"/>
    <n v="18"/>
    <n v="28"/>
    <n v="45"/>
    <n v="15"/>
    <n v="28"/>
    <n v="45"/>
    <n v="15"/>
    <n v="28"/>
    <n v="8"/>
    <n v="46"/>
    <n v="37"/>
    <n v="14.6"/>
    <n v="0.9333333333333333"/>
    <n v="0.7666666666666667"/>
    <s v="#Name?"/>
    <n v="238"/>
    <n v="196"/>
    <n v="7140"/>
    <n v="56"/>
    <x v="0"/>
    <s v="WK"/>
    <s v="P"/>
  </r>
  <r>
    <x v="2"/>
    <s v=""/>
    <s v="AT"/>
    <s v="O"/>
    <n v="10202"/>
    <s v="APC"/>
    <n v="25"/>
    <s v=" 7:06 AM"/>
    <s v=" 7:53 AM"/>
    <s v="CPS LAY"/>
    <s v="RENT TC6"/>
    <n v="0.4821429"/>
    <n v="37"/>
    <n v="27"/>
    <n v="37"/>
    <n v="52"/>
    <n v="21"/>
    <n v="37"/>
    <n v="52"/>
    <n v="21"/>
    <n v="38"/>
    <n v="16"/>
    <n v="47"/>
    <n v="47"/>
    <n v="14.6"/>
    <n v="1.0166666666666666"/>
    <n v="0.7833333333333333"/>
    <s v="#Name?"/>
    <n v="259"/>
    <n v="200"/>
    <n v="9435"/>
    <n v="56"/>
    <x v="0"/>
    <s v="WK"/>
    <s v="P"/>
  </r>
  <r>
    <x v="2"/>
    <s v=""/>
    <s v="AT"/>
    <s v="O"/>
    <n v="15009"/>
    <s v="APC"/>
    <n v="28"/>
    <s v=" 7:21 AM"/>
    <s v=" 8:08 AM"/>
    <s v="CPS LAY"/>
    <s v="RENT TC6"/>
    <n v="0.375"/>
    <n v="28"/>
    <n v="21"/>
    <n v="28"/>
    <n v="56"/>
    <n v="13"/>
    <n v="28"/>
    <n v="56"/>
    <n v="13"/>
    <n v="43"/>
    <n v="11"/>
    <n v="47"/>
    <n v="36"/>
    <n v="14.6"/>
    <n v="1.1166666666666667"/>
    <n v="0.7833333333333333"/>
    <s v="#Name?"/>
    <n v="285"/>
    <n v="200"/>
    <n v="7140"/>
    <n v="56"/>
    <x v="0"/>
    <s v="WK"/>
    <s v="P"/>
  </r>
  <r>
    <x v="2"/>
    <s v=""/>
    <s v="AT"/>
    <s v="O"/>
    <n v="15011"/>
    <s v="APC"/>
    <n v="22"/>
    <s v=" 7:39 AM"/>
    <s v=" 8:26 AM"/>
    <s v="CPS LAY"/>
    <s v="RENT TC6"/>
    <n v="0.4642857"/>
    <n v="38"/>
    <n v="26"/>
    <n v="38"/>
    <n v="51"/>
    <n v="24"/>
    <n v="38"/>
    <n v="51"/>
    <n v="24"/>
    <n v="34"/>
    <n v="16"/>
    <n v="47"/>
    <n v="49"/>
    <n v="14.6"/>
    <n v="1.1"/>
    <n v="0.7833333333333333"/>
    <s v="#Name?"/>
    <n v="280"/>
    <n v="200"/>
    <n v="9690"/>
    <n v="56"/>
    <x v="0"/>
    <s v="WK"/>
    <s v="P"/>
  </r>
  <r>
    <x v="2"/>
    <s v=""/>
    <s v="AT"/>
    <s v="O"/>
    <n v="15004"/>
    <s v="APC"/>
    <n v="28"/>
    <s v=" 7:53 AM"/>
    <s v=" 8:40 AM"/>
    <s v="CPS LAY"/>
    <s v="RENT TC6"/>
    <n v="0.3035714"/>
    <n v="24"/>
    <n v="17"/>
    <n v="24"/>
    <n v="41"/>
    <n v="7"/>
    <n v="24"/>
    <n v="41"/>
    <n v="7"/>
    <n v="30"/>
    <n v="6"/>
    <n v="47"/>
    <n v="31"/>
    <n v="14.6"/>
    <n v="1.0833333333333333"/>
    <n v="0.7833333333333333"/>
    <s v="#Name?"/>
    <n v="276"/>
    <n v="200"/>
    <n v="6120"/>
    <n v="56"/>
    <x v="0"/>
    <s v="WK"/>
    <s v="P"/>
  </r>
  <r>
    <x v="2"/>
    <s v=""/>
    <s v="AT"/>
    <s v="O"/>
    <n v="10107"/>
    <s v="APC"/>
    <n v="17"/>
    <s v=" 8:07 AM"/>
    <s v=" 8:54 AM"/>
    <s v="CPS LAY"/>
    <s v="RENT TC6"/>
    <n v="0.4107143"/>
    <n v="33"/>
    <n v="23"/>
    <n v="33"/>
    <n v="48"/>
    <n v="20"/>
    <n v="33"/>
    <n v="48"/>
    <n v="20"/>
    <n v="28"/>
    <n v="15"/>
    <n v="47"/>
    <n v="42"/>
    <n v="14.6"/>
    <n v="1.0666666666666667"/>
    <n v="0.7833333333333333"/>
    <s v="#Name?"/>
    <n v="272"/>
    <n v="200"/>
    <n v="8415"/>
    <n v="56"/>
    <x v="0"/>
    <s v="WK"/>
    <s v="P"/>
  </r>
  <r>
    <x v="2"/>
    <s v=""/>
    <s v="AT"/>
    <s v="O"/>
    <n v="15006"/>
    <s v="APC"/>
    <n v="31"/>
    <s v=" 8:37 AM"/>
    <s v=" 9:26 AM"/>
    <s v="CPS LAY"/>
    <s v="RENT TC6"/>
    <n v="0.4642857"/>
    <n v="39"/>
    <n v="26"/>
    <n v="39"/>
    <n v="56"/>
    <n v="20"/>
    <n v="39"/>
    <n v="56"/>
    <n v="20"/>
    <n v="35"/>
    <n v="14"/>
    <n v="49"/>
    <n v="48"/>
    <n v="14.6"/>
    <n v="1.1333333333333333"/>
    <n v="0.8166666666666667"/>
    <s v="#Name?"/>
    <n v="289"/>
    <n v="208"/>
    <n v="9945"/>
    <n v="56"/>
    <x v="0"/>
    <s v="WK"/>
    <s v="O"/>
  </r>
  <r>
    <x v="2"/>
    <s v=""/>
    <s v="AT"/>
    <s v="O"/>
    <n v="10104"/>
    <s v="APC"/>
    <n v="35"/>
    <s v=" 9:07 AM"/>
    <s v=" 9:56 AM"/>
    <s v="CPS LAY"/>
    <s v="RENT TC6"/>
    <n v="0.4464286"/>
    <n v="37"/>
    <n v="25"/>
    <n v="37"/>
    <n v="68"/>
    <n v="23"/>
    <n v="37"/>
    <n v="68"/>
    <n v="23"/>
    <n v="43"/>
    <n v="14"/>
    <n v="49"/>
    <n v="45"/>
    <n v="14.6"/>
    <n v="1.1333333333333333"/>
    <n v="0.8166666666666667"/>
    <s v="#Name?"/>
    <n v="289"/>
    <n v="208"/>
    <n v="9435"/>
    <n v="56"/>
    <x v="0"/>
    <s v="WK"/>
    <s v="O"/>
  </r>
  <r>
    <x v="2"/>
    <s v=""/>
    <s v="AT"/>
    <s v="O"/>
    <n v="15005"/>
    <s v="APC"/>
    <n v="30"/>
    <s v=" 9:37 AM"/>
    <s v="10:26 AM"/>
    <s v="CPS LAY"/>
    <s v="RENT TC6"/>
    <n v="0.375"/>
    <n v="29"/>
    <n v="21"/>
    <n v="29"/>
    <n v="45"/>
    <n v="16"/>
    <n v="29"/>
    <n v="45"/>
    <n v="16"/>
    <n v="34"/>
    <n v="11"/>
    <n v="49"/>
    <n v="36"/>
    <n v="14.6"/>
    <n v="1.3"/>
    <n v="0.8166666666666667"/>
    <s v="#Name?"/>
    <n v="332"/>
    <n v="208"/>
    <n v="7395"/>
    <n v="56"/>
    <x v="0"/>
    <s v="WK"/>
    <s v="O"/>
  </r>
  <r>
    <x v="2"/>
    <s v=""/>
    <s v="AT"/>
    <s v="O"/>
    <n v="10105"/>
    <s v="APC"/>
    <n v="25"/>
    <s v="10:07 AM"/>
    <s v="10:56 AM"/>
    <s v="CPS LAY"/>
    <s v="RENT TC6"/>
    <n v="0.4464286"/>
    <n v="37"/>
    <n v="25"/>
    <n v="37"/>
    <n v="56"/>
    <n v="22"/>
    <n v="37"/>
    <n v="56"/>
    <n v="22"/>
    <n v="35"/>
    <n v="13"/>
    <n v="49"/>
    <n v="45"/>
    <n v="14.6"/>
    <n v="1.05"/>
    <n v="0.8166666666666667"/>
    <s v="#Name?"/>
    <n v="268"/>
    <n v="208"/>
    <n v="9435"/>
    <n v="56"/>
    <x v="0"/>
    <s v="WK"/>
    <s v="O"/>
  </r>
  <r>
    <x v="2"/>
    <s v=""/>
    <s v="AT"/>
    <s v="O"/>
    <n v="10102"/>
    <s v="APC"/>
    <n v="28"/>
    <s v="10:37 AM"/>
    <s v="11:26 AM"/>
    <s v="CPS LAY"/>
    <s v="RENT TC6"/>
    <n v="0.4821429"/>
    <n v="41"/>
    <n v="27"/>
    <n v="41"/>
    <n v="56"/>
    <n v="31"/>
    <n v="41"/>
    <n v="56"/>
    <n v="31"/>
    <n v="38"/>
    <n v="18"/>
    <n v="49"/>
    <n v="50"/>
    <n v="14.6"/>
    <n v="1.05"/>
    <n v="0.8166666666666667"/>
    <s v="#Name?"/>
    <n v="268"/>
    <n v="208"/>
    <n v="10455"/>
    <n v="56"/>
    <x v="0"/>
    <s v="WK"/>
    <s v="O"/>
  </r>
  <r>
    <x v="2"/>
    <s v=""/>
    <s v="AT"/>
    <s v="O"/>
    <n v="10104"/>
    <s v="APC"/>
    <n v="36"/>
    <s v="11:07 AM"/>
    <s v="11:56 AM"/>
    <s v="CPS LAY"/>
    <s v="RENT TC6"/>
    <n v="0.6071429"/>
    <n v="50"/>
    <n v="34"/>
    <n v="50"/>
    <n v="69"/>
    <n v="29"/>
    <n v="50"/>
    <n v="69"/>
    <n v="29"/>
    <n v="51"/>
    <n v="20"/>
    <n v="49"/>
    <n v="61"/>
    <n v="14.6"/>
    <n v="0.9833333333333333"/>
    <n v="0.8166666666666667"/>
    <s v="#Name?"/>
    <n v="251"/>
    <n v="208"/>
    <n v="12750"/>
    <n v="56"/>
    <x v="0"/>
    <s v="WK"/>
    <s v="O"/>
  </r>
  <r>
    <x v="2"/>
    <s v=""/>
    <s v="AT"/>
    <s v="O"/>
    <n v="15005"/>
    <s v="APC"/>
    <n v="30"/>
    <s v="11:37 AM"/>
    <s v="12:26 PM"/>
    <s v="CPS LAY"/>
    <s v="RENT TC6"/>
    <n v="0.5714286"/>
    <n v="47"/>
    <n v="32"/>
    <n v="47"/>
    <n v="70"/>
    <n v="21"/>
    <n v="47"/>
    <n v="70"/>
    <n v="21"/>
    <n v="49"/>
    <n v="14"/>
    <n v="49"/>
    <n v="58"/>
    <n v="14.6"/>
    <n v="1.3333333333333333"/>
    <n v="0.8166666666666667"/>
    <s v="#Name?"/>
    <n v="340"/>
    <n v="208"/>
    <n v="11985"/>
    <n v="56"/>
    <x v="0"/>
    <s v="WK"/>
    <s v="O"/>
  </r>
  <r>
    <x v="2"/>
    <s v=""/>
    <s v="AT"/>
    <s v="O"/>
    <n v="15003"/>
    <s v="APC"/>
    <n v="32"/>
    <s v="12:07 PM"/>
    <s v="12:56 PM"/>
    <s v="CPS LAY"/>
    <s v="RENT TC6"/>
    <n v="0.7678571"/>
    <n v="63"/>
    <n v="43"/>
    <n v="63"/>
    <n v="89"/>
    <n v="39"/>
    <n v="63"/>
    <n v="89"/>
    <n v="39"/>
    <n v="59"/>
    <n v="27"/>
    <n v="49"/>
    <n v="77"/>
    <n v="14.6"/>
    <n v="1.0333333333333334"/>
    <n v="0.8166666666666667"/>
    <s v="#Name?"/>
    <n v="264"/>
    <n v="208"/>
    <n v="16065"/>
    <n v="56"/>
    <x v="0"/>
    <s v="WK"/>
    <s v="O"/>
  </r>
  <r>
    <x v="2"/>
    <s v=""/>
    <s v="AT"/>
    <s v="O"/>
    <n v="10102"/>
    <s v="APC"/>
    <n v="27"/>
    <s v="12:37 PM"/>
    <s v=" 1:26 PM"/>
    <s v="CPS LAY"/>
    <s v="RENT TC6"/>
    <n v="0.7857143"/>
    <n v="64"/>
    <n v="44"/>
    <n v="64"/>
    <n v="100"/>
    <n v="43"/>
    <n v="64"/>
    <n v="100"/>
    <n v="43"/>
    <n v="68"/>
    <n v="30"/>
    <n v="49"/>
    <n v="78"/>
    <n v="14.6"/>
    <n v="0.9833333333333333"/>
    <n v="0.8166666666666667"/>
    <s v="#Name?"/>
    <n v="251"/>
    <n v="208"/>
    <n v="16320"/>
    <n v="56"/>
    <x v="0"/>
    <s v="WK"/>
    <s v="O"/>
  </r>
  <r>
    <x v="2"/>
    <s v=""/>
    <s v="AT"/>
    <s v="O"/>
    <n v="10109"/>
    <s v="APC"/>
    <n v="23"/>
    <s v=" 1:10 PM"/>
    <s v=" 1:59 PM"/>
    <s v="CPS LAY"/>
    <s v="RENT TC6"/>
    <n v="0.875"/>
    <n v="69"/>
    <n v="49"/>
    <n v="69"/>
    <n v="102"/>
    <n v="35"/>
    <n v="68"/>
    <n v="102"/>
    <n v="35"/>
    <n v="73"/>
    <n v="26"/>
    <n v="49"/>
    <n v="84"/>
    <n v="14.6"/>
    <n v="1.0333333333333334"/>
    <n v="0.8166666666666667"/>
    <s v="#Name?"/>
    <n v="264"/>
    <n v="208"/>
    <n v="17595"/>
    <n v="56"/>
    <x v="0"/>
    <s v="WK"/>
    <s v="O"/>
  </r>
  <r>
    <x v="2"/>
    <s v=""/>
    <s v="AT"/>
    <s v="O"/>
    <n v="10104"/>
    <s v="APC"/>
    <n v="35"/>
    <s v=" 1:40 PM"/>
    <s v=" 2:29 PM"/>
    <s v="CPS LAY"/>
    <s v="RENT TC6"/>
    <n v="0.8571429"/>
    <n v="66"/>
    <n v="48"/>
    <n v="66"/>
    <n v="86"/>
    <n v="49"/>
    <n v="66"/>
    <n v="86"/>
    <n v="49"/>
    <n v="60"/>
    <n v="35"/>
    <n v="49"/>
    <n v="81"/>
    <n v="14.6"/>
    <n v="1.0333333333333334"/>
    <n v="0.8166666666666667"/>
    <s v="#Name?"/>
    <n v="264"/>
    <n v="208"/>
    <n v="16830"/>
    <n v="56"/>
    <x v="0"/>
    <s v="WK"/>
    <s v="O"/>
  </r>
  <r>
    <x v="2"/>
    <s v=""/>
    <s v="AT"/>
    <s v="O"/>
    <n v="15007"/>
    <s v="APC"/>
    <n v="41"/>
    <s v=" 2:10 PM"/>
    <s v=" 2:59 PM"/>
    <s v="CPS LAY"/>
    <s v="RENT TC6"/>
    <n v="1.142857"/>
    <n v="88"/>
    <n v="64"/>
    <n v="88"/>
    <n v="128"/>
    <n v="49"/>
    <n v="88"/>
    <n v="128"/>
    <n v="49"/>
    <n v="83"/>
    <n v="38"/>
    <n v="49"/>
    <n v="108"/>
    <n v="14.6"/>
    <n v="1.0333333333333334"/>
    <n v="0.8166666666666667"/>
    <s v="#Name?"/>
    <n v="264"/>
    <n v="208"/>
    <n v="22440"/>
    <n v="56"/>
    <x v="0"/>
    <s v="WK"/>
    <s v="O"/>
  </r>
  <r>
    <x v="2"/>
    <s v=""/>
    <s v="AT"/>
    <s v="O"/>
    <n v="10111"/>
    <s v="APC"/>
    <n v="19"/>
    <s v=" 2:29 PM"/>
    <s v=" 3:18 PM"/>
    <s v="CPS LAY"/>
    <s v="RENT TC6"/>
    <n v="0.9107143"/>
    <n v="68"/>
    <n v="51"/>
    <n v="68"/>
    <n v="100"/>
    <n v="47"/>
    <n v="68"/>
    <n v="100"/>
    <n v="47"/>
    <n v="75"/>
    <n v="36"/>
    <n v="49"/>
    <n v="83"/>
    <n v="14.6"/>
    <n v="1.4"/>
    <n v="0.8166666666666667"/>
    <s v="#Name?"/>
    <n v="357"/>
    <n v="208"/>
    <n v="17340"/>
    <n v="56"/>
    <x v="0"/>
    <s v="WK"/>
    <s v="O"/>
  </r>
  <r>
    <x v="2"/>
    <s v=""/>
    <s v="AT"/>
    <s v="O"/>
    <n v="10102"/>
    <s v="APC"/>
    <n v="27"/>
    <s v=" 2:44 PM"/>
    <s v=" 3:34 PM"/>
    <s v="CPS LAY"/>
    <s v="RENT TC6"/>
    <n v="0.9642857"/>
    <n v="78"/>
    <n v="54"/>
    <n v="78"/>
    <n v="141"/>
    <n v="52"/>
    <n v="78"/>
    <n v="141"/>
    <n v="52"/>
    <n v="85"/>
    <n v="32"/>
    <n v="50"/>
    <n v="94"/>
    <n v="14.6"/>
    <n v="1.1166666666666667"/>
    <n v="0.8333333333333334"/>
    <s v="#Name?"/>
    <n v="285"/>
    <n v="212"/>
    <n v="19890"/>
    <n v="56"/>
    <x v="0"/>
    <s v="WK"/>
    <s v="O"/>
  </r>
  <r>
    <x v="2"/>
    <s v=""/>
    <s v="AT"/>
    <s v="O"/>
    <n v="10110"/>
    <s v="APC"/>
    <n v="37"/>
    <s v=" 2:59 PM"/>
    <s v=" 3:52 PM"/>
    <s v="CPS LAY"/>
    <s v="RENT TC6"/>
    <n v="0.9285714"/>
    <n v="70"/>
    <n v="52"/>
    <n v="70"/>
    <n v="114"/>
    <n v="39"/>
    <n v="70"/>
    <n v="114"/>
    <n v="39"/>
    <n v="86"/>
    <n v="32"/>
    <n v="53"/>
    <n v="79"/>
    <n v="14.6"/>
    <n v="1.1833333333333333"/>
    <n v="0.8833333333333333"/>
    <s v="#Name?"/>
    <n v="302"/>
    <n v="225"/>
    <n v="17850"/>
    <n v="56"/>
    <x v="0"/>
    <s v="WK"/>
    <s v="P"/>
  </r>
  <r>
    <x v="2"/>
    <s v=""/>
    <s v="AT"/>
    <s v="O"/>
    <n v="10105"/>
    <s v="APC"/>
    <n v="26"/>
    <s v=" 3:14 PM"/>
    <s v=" 4:07 PM"/>
    <s v="CPS LAY"/>
    <s v="RENT TC6"/>
    <n v="1.267857"/>
    <n v="105"/>
    <n v="71"/>
    <n v="105"/>
    <n v="148"/>
    <n v="69"/>
    <n v="105"/>
    <n v="148"/>
    <n v="69"/>
    <n v="90"/>
    <n v="53"/>
    <n v="53"/>
    <n v="119"/>
    <n v="14.6"/>
    <n v="1.1833333333333333"/>
    <n v="0.8833333333333333"/>
    <s v="#Name?"/>
    <n v="302"/>
    <n v="225"/>
    <n v="26775"/>
    <n v="56"/>
    <x v="0"/>
    <s v="WK"/>
    <s v="P"/>
  </r>
  <r>
    <x v="2"/>
    <s v=""/>
    <s v="AT"/>
    <s v="O"/>
    <n v="10112"/>
    <s v="APC"/>
    <n v="22"/>
    <s v=" 3:31 PM"/>
    <s v=" 4:24 PM"/>
    <s v="CPS LAY"/>
    <s v="RENT TC6"/>
    <n v="0.9107143"/>
    <n v="74"/>
    <n v="51"/>
    <n v="74"/>
    <n v="135"/>
    <n v="46"/>
    <n v="74"/>
    <n v="135"/>
    <n v="46"/>
    <n v="76"/>
    <n v="33"/>
    <n v="53"/>
    <n v="84"/>
    <n v="14.6"/>
    <n v="1.5166666666666666"/>
    <n v="0.8833333333333333"/>
    <s v="#Name?"/>
    <n v="387"/>
    <n v="225"/>
    <n v="18870"/>
    <n v="56"/>
    <x v="0"/>
    <s v="WK"/>
    <s v="P"/>
  </r>
  <r>
    <x v="2"/>
    <s v=""/>
    <s v="AT"/>
    <s v="O"/>
    <n v="10113"/>
    <s v="APC"/>
    <n v="30"/>
    <s v=" 3:39 PM"/>
    <s v=" 4:32 PM"/>
    <s v="CPS LAY"/>
    <s v="RENT TC6"/>
    <n v="0.9107143"/>
    <n v="66"/>
    <n v="51"/>
    <n v="66"/>
    <n v="109"/>
    <n v="44"/>
    <n v="66"/>
    <n v="109"/>
    <n v="44"/>
    <n v="76"/>
    <n v="32"/>
    <n v="53"/>
    <n v="75"/>
    <n v="14.6"/>
    <n v="1.5166666666666666"/>
    <n v="0.8833333333333333"/>
    <s v="#Name?"/>
    <n v="387"/>
    <n v="225"/>
    <n v="16830"/>
    <n v="56"/>
    <x v="0"/>
    <s v="WK"/>
    <s v="P"/>
  </r>
  <r>
    <x v="2"/>
    <s v=""/>
    <s v="AT"/>
    <s v="O"/>
    <n v="10114"/>
    <s v="APC"/>
    <n v="21"/>
    <s v=" 3:46 PM"/>
    <s v=" 4:39 PM"/>
    <s v="CPS LAY"/>
    <s v="RENT TC6"/>
    <n v="0.875"/>
    <n v="65"/>
    <n v="49"/>
    <n v="65"/>
    <n v="107"/>
    <n v="31"/>
    <n v="65"/>
    <n v="107"/>
    <n v="31"/>
    <n v="79"/>
    <n v="18"/>
    <n v="53"/>
    <n v="74"/>
    <n v="14.6"/>
    <n v="1.5166666666666666"/>
    <n v="0.8833333333333333"/>
    <s v="#Name?"/>
    <n v="387"/>
    <n v="225"/>
    <n v="16575"/>
    <n v="56"/>
    <x v="0"/>
    <s v="WK"/>
    <s v="P"/>
  </r>
  <r>
    <x v="2"/>
    <s v=""/>
    <s v="AT"/>
    <s v="O"/>
    <n v="10104"/>
    <s v="APC"/>
    <n v="36"/>
    <s v=" 3:54 PM"/>
    <s v=" 4:47 PM"/>
    <s v="CPS LAY"/>
    <s v="RENT TC6"/>
    <n v="0.9642857"/>
    <n v="74"/>
    <n v="54"/>
    <n v="74"/>
    <n v="109"/>
    <n v="38"/>
    <n v="74"/>
    <n v="109"/>
    <n v="38"/>
    <n v="82"/>
    <n v="26"/>
    <n v="53"/>
    <n v="84"/>
    <n v="14.6"/>
    <n v="1.2"/>
    <n v="0.8833333333333333"/>
    <s v="#Name?"/>
    <n v="306"/>
    <n v="225"/>
    <n v="18870"/>
    <n v="56"/>
    <x v="0"/>
    <s v="WK"/>
    <s v="P"/>
  </r>
  <r>
    <x v="2"/>
    <s v=""/>
    <s v="AT"/>
    <s v="O"/>
    <n v="10115"/>
    <s v="APC"/>
    <n v="28"/>
    <s v=" 4:09 PM"/>
    <s v=" 5:02 PM"/>
    <s v="CPS LAY"/>
    <s v="RENT TC6"/>
    <n v="1.196429"/>
    <n v="85"/>
    <n v="67"/>
    <n v="85"/>
    <n v="146"/>
    <n v="16"/>
    <n v="85"/>
    <n v="144"/>
    <n v="16"/>
    <n v="96"/>
    <n v="15"/>
    <n v="53"/>
    <n v="96"/>
    <n v="14.6"/>
    <n v="1.5166666666666666"/>
    <n v="0.8833333333333333"/>
    <s v="#Name?"/>
    <n v="387"/>
    <n v="225"/>
    <n v="21675"/>
    <n v="56"/>
    <x v="0"/>
    <s v="WK"/>
    <s v="P"/>
  </r>
  <r>
    <x v="2"/>
    <s v=""/>
    <s v="AT"/>
    <s v="O"/>
    <n v="15004"/>
    <s v="APC"/>
    <n v="27"/>
    <s v=" 4:16 PM"/>
    <s v=" 5:09 PM"/>
    <s v="CPS LAY"/>
    <s v="RENT TC6"/>
    <n v="1.089286"/>
    <n v="78"/>
    <n v="61"/>
    <n v="78"/>
    <n v="120"/>
    <n v="48"/>
    <n v="78"/>
    <n v="120"/>
    <n v="48"/>
    <n v="89"/>
    <n v="40"/>
    <n v="53"/>
    <n v="88"/>
    <n v="14.6"/>
    <n v="1.1333333333333333"/>
    <n v="0.8833333333333333"/>
    <s v="#Name?"/>
    <n v="289"/>
    <n v="225"/>
    <n v="19890"/>
    <n v="56"/>
    <x v="0"/>
    <s v="WK"/>
    <s v="P"/>
  </r>
  <r>
    <x v="2"/>
    <s v=""/>
    <s v="AT"/>
    <s v="O"/>
    <n v="15007"/>
    <s v="APC"/>
    <n v="41"/>
    <s v=" 4:24 PM"/>
    <s v=" 5:17 PM"/>
    <s v="CPS LAY"/>
    <s v="RENT TC6"/>
    <n v="1.089286"/>
    <n v="81"/>
    <n v="61"/>
    <n v="81"/>
    <n v="139"/>
    <n v="21"/>
    <n v="81"/>
    <n v="139"/>
    <n v="21"/>
    <n v="95"/>
    <n v="17"/>
    <n v="53"/>
    <n v="92"/>
    <n v="14.6"/>
    <n v="1.5333333333333334"/>
    <n v="0.8833333333333333"/>
    <s v="#Name?"/>
    <n v="391"/>
    <n v="225"/>
    <n v="20655"/>
    <n v="56"/>
    <x v="0"/>
    <s v="WK"/>
    <s v="P"/>
  </r>
  <r>
    <x v="2"/>
    <s v=""/>
    <s v="AT"/>
    <s v="O"/>
    <n v="10111"/>
    <s v="APC"/>
    <n v="19"/>
    <s v=" 4:39 PM"/>
    <s v=" 5:32 PM"/>
    <s v="CPS LAY"/>
    <s v="RENT TC6"/>
    <n v="1.160714"/>
    <n v="84"/>
    <n v="65"/>
    <n v="84"/>
    <n v="110"/>
    <n v="60"/>
    <n v="84"/>
    <n v="110"/>
    <n v="60"/>
    <n v="83"/>
    <n v="49"/>
    <n v="53"/>
    <n v="95"/>
    <n v="14.6"/>
    <n v="1.0833333333333333"/>
    <n v="0.8833333333333333"/>
    <s v="#Name?"/>
    <n v="276"/>
    <n v="225"/>
    <n v="21420"/>
    <n v="56"/>
    <x v="0"/>
    <s v="WK"/>
    <s v="P"/>
  </r>
  <r>
    <x v="2"/>
    <s v=""/>
    <s v="AT"/>
    <s v="O"/>
    <n v="10116"/>
    <s v="APC"/>
    <n v="21"/>
    <s v=" 4:46 PM"/>
    <s v=" 5:39 PM"/>
    <s v="CPS LAY"/>
    <s v="RENT TC6"/>
    <n v="1.017857"/>
    <n v="71"/>
    <n v="57"/>
    <n v="71"/>
    <n v="109"/>
    <n v="23"/>
    <n v="71"/>
    <n v="109"/>
    <n v="23"/>
    <n v="91"/>
    <n v="17"/>
    <n v="53"/>
    <n v="80"/>
    <n v="14.6"/>
    <n v="1.8833333333333333"/>
    <n v="0.8833333333333333"/>
    <s v="#Name?"/>
    <n v="465"/>
    <n v="218"/>
    <n v="17537"/>
    <n v="56"/>
    <x v="0"/>
    <s v="WK"/>
    <s v="P"/>
  </r>
  <r>
    <x v="2"/>
    <s v=""/>
    <s v="AT"/>
    <s v="O"/>
    <n v="15015"/>
    <s v="APC"/>
    <n v="17"/>
    <s v=" 4:57 PM"/>
    <s v=" 5:50 PM"/>
    <s v="CPS LAY"/>
    <s v="RENT TC6"/>
    <n v="1.017857"/>
    <n v="74"/>
    <n v="57"/>
    <n v="74"/>
    <n v="108"/>
    <n v="47"/>
    <n v="74"/>
    <n v="106"/>
    <n v="47"/>
    <n v="87"/>
    <n v="38"/>
    <n v="53"/>
    <n v="84"/>
    <n v="14.6"/>
    <n v="1.05"/>
    <n v="0.8833333333333333"/>
    <s v="#Name?"/>
    <n v="268"/>
    <n v="225"/>
    <n v="18870"/>
    <n v="56"/>
    <x v="0"/>
    <s v="WK"/>
    <s v="P"/>
  </r>
  <r>
    <x v="2"/>
    <s v=""/>
    <s v="AT"/>
    <s v="O"/>
    <n v="10112"/>
    <s v="APC"/>
    <n v="20"/>
    <s v=" 5:16 PM"/>
    <s v=" 6:08 PM"/>
    <s v="CPS LAY"/>
    <s v="RENT TC6"/>
    <n v="1.285714"/>
    <n v="90"/>
    <n v="72"/>
    <n v="90"/>
    <n v="139"/>
    <n v="16"/>
    <n v="90"/>
    <n v="139"/>
    <n v="16"/>
    <n v="96"/>
    <n v="12"/>
    <n v="52"/>
    <n v="104"/>
    <n v="14.6"/>
    <n v="1.7333333333333334"/>
    <n v="0.8666666666666667"/>
    <s v="#Name?"/>
    <n v="442"/>
    <n v="221"/>
    <n v="22950"/>
    <n v="56"/>
    <x v="0"/>
    <s v="WK"/>
    <s v="P"/>
  </r>
  <r>
    <x v="2"/>
    <s v=""/>
    <s v="AT"/>
    <s v="O"/>
    <n v="10110"/>
    <s v="APC"/>
    <n v="34"/>
    <s v=" 5:31 PM"/>
    <s v=" 6:23 PM"/>
    <s v="CPS LAY"/>
    <s v="RENT TC6"/>
    <n v="0.7857143"/>
    <n v="55"/>
    <n v="44"/>
    <n v="55"/>
    <n v="82"/>
    <n v="24"/>
    <n v="55"/>
    <n v="82"/>
    <n v="24"/>
    <n v="70"/>
    <n v="21"/>
    <n v="52"/>
    <n v="63"/>
    <n v="14.6"/>
    <n v="1.5833333333333333"/>
    <n v="0.8666666666666667"/>
    <s v="#Name?"/>
    <n v="404"/>
    <n v="221"/>
    <n v="14025"/>
    <n v="56"/>
    <x v="0"/>
    <s v="WK"/>
    <s v="P"/>
  </r>
  <r>
    <x v="2"/>
    <s v=""/>
    <s v="AT"/>
    <s v="O"/>
    <n v="10105"/>
    <s v="APC"/>
    <n v="25"/>
    <s v=" 5:40 PM"/>
    <s v=" 6:32 PM"/>
    <s v="CPS LAY"/>
    <s v="RENT TC6"/>
    <n v="0.8392857"/>
    <n v="59"/>
    <n v="47"/>
    <n v="59"/>
    <n v="80"/>
    <n v="33"/>
    <n v="59"/>
    <n v="80"/>
    <n v="33"/>
    <n v="63"/>
    <n v="22"/>
    <n v="52"/>
    <n v="68"/>
    <n v="14.6"/>
    <n v="1.1166666666666667"/>
    <n v="0.8666666666666667"/>
    <s v="#Name?"/>
    <n v="285"/>
    <n v="221"/>
    <n v="15045"/>
    <n v="56"/>
    <x v="0"/>
    <s v="WK"/>
    <s v="P"/>
  </r>
  <r>
    <x v="2"/>
    <s v=""/>
    <s v="AT"/>
    <s v="O"/>
    <n v="10113"/>
    <s v="APC"/>
    <n v="28"/>
    <s v=" 6:03 PM"/>
    <s v=" 6:55 PM"/>
    <s v="CPS LAY"/>
    <s v="RENT TC6"/>
    <n v="1.017857"/>
    <n v="71"/>
    <n v="57"/>
    <n v="71"/>
    <n v="106"/>
    <n v="41"/>
    <n v="71"/>
    <n v="106"/>
    <n v="41"/>
    <n v="85"/>
    <n v="32"/>
    <n v="52"/>
    <n v="82"/>
    <n v="14.6"/>
    <n v="1.5666666666666667"/>
    <n v="0.8666666666666667"/>
    <s v="#Name?"/>
    <n v="400"/>
    <n v="221"/>
    <n v="18105"/>
    <n v="56"/>
    <x v="0"/>
    <s v="WK"/>
    <s v="O"/>
  </r>
  <r>
    <x v="2"/>
    <s v=""/>
    <s v="AT"/>
    <s v="O"/>
    <n v="10114"/>
    <s v="APC"/>
    <n v="20"/>
    <s v=" 6:20 PM"/>
    <s v=" 7:12 PM"/>
    <s v="CPS LAY"/>
    <s v="RENT TC6"/>
    <n v="1"/>
    <n v="67"/>
    <n v="56"/>
    <n v="67"/>
    <n v="81"/>
    <n v="55"/>
    <n v="67"/>
    <n v="81"/>
    <n v="55"/>
    <n v="66"/>
    <n v="42"/>
    <n v="52"/>
    <n v="77"/>
    <n v="14.6"/>
    <n v="1.2333333333333334"/>
    <n v="0.8666666666666667"/>
    <s v="#Name?"/>
    <n v="314"/>
    <n v="221"/>
    <n v="17085"/>
    <n v="56"/>
    <x v="0"/>
    <s v="WK"/>
    <s v="O"/>
  </r>
  <r>
    <x v="2"/>
    <s v=""/>
    <s v="AT"/>
    <s v="O"/>
    <n v="10115"/>
    <s v="APC"/>
    <n v="27"/>
    <s v=" 6:27 PM"/>
    <s v=" 7:17 PM"/>
    <s v="CPS LAY"/>
    <s v="RENT TC6"/>
    <n v="0.3928571"/>
    <n v="27"/>
    <n v="22"/>
    <n v="27"/>
    <n v="43"/>
    <n v="14"/>
    <n v="27"/>
    <n v="43"/>
    <n v="14"/>
    <n v="35"/>
    <n v="12"/>
    <n v="50"/>
    <n v="32"/>
    <n v="14.6"/>
    <n v="1.45"/>
    <n v="0.8333333333333334"/>
    <s v="#Name?"/>
    <n v="370"/>
    <n v="212"/>
    <n v="6885"/>
    <n v="56"/>
    <x v="0"/>
    <s v="WK"/>
    <s v="O"/>
  </r>
  <r>
    <x v="2"/>
    <s v=""/>
    <s v="AT"/>
    <s v="O"/>
    <n v="15004"/>
    <s v="APC"/>
    <n v="27"/>
    <s v=" 6:47 PM"/>
    <s v=" 7:37 PM"/>
    <s v="CPS LAY"/>
    <s v="RENT TC6"/>
    <n v="0.9642857"/>
    <n v="66"/>
    <n v="54"/>
    <n v="66"/>
    <n v="83"/>
    <n v="46"/>
    <n v="66"/>
    <n v="83"/>
    <n v="46"/>
    <n v="69"/>
    <n v="38"/>
    <n v="50"/>
    <n v="79"/>
    <n v="14.6"/>
    <n v="1.2"/>
    <n v="0.8333333333333334"/>
    <s v="#Name?"/>
    <n v="306"/>
    <n v="212"/>
    <n v="16830"/>
    <n v="56"/>
    <x v="0"/>
    <s v="WK"/>
    <s v="O"/>
  </r>
  <r>
    <x v="2"/>
    <s v=""/>
    <s v="AT"/>
    <s v="O"/>
    <n v="15010"/>
    <s v="APC"/>
    <n v="34"/>
    <s v=" 7:22 PM"/>
    <s v=" 8:11 PM"/>
    <s v="CPS LAY"/>
    <s v="RENT TC6"/>
    <n v="1.035714"/>
    <n v="67"/>
    <n v="58"/>
    <n v="67"/>
    <n v="88"/>
    <n v="48"/>
    <n v="67"/>
    <n v="88"/>
    <n v="48"/>
    <n v="78"/>
    <n v="38"/>
    <n v="49"/>
    <n v="82"/>
    <n v="14.6"/>
    <n v="1.1"/>
    <n v="0.8166666666666667"/>
    <s v="#Name?"/>
    <n v="280"/>
    <n v="208"/>
    <n v="17085"/>
    <n v="56"/>
    <x v="0"/>
    <s v="WK"/>
    <s v="O"/>
  </r>
  <r>
    <x v="2"/>
    <s v=""/>
    <s v="AT"/>
    <s v="O"/>
    <n v="10105"/>
    <s v="APC"/>
    <n v="25"/>
    <s v=" 7:50 PM"/>
    <s v=" 8:37 PM"/>
    <s v="CPS LAY"/>
    <s v="RENT TC6"/>
    <n v="0.8035714"/>
    <n v="53"/>
    <n v="45"/>
    <n v="53"/>
    <n v="71"/>
    <n v="39"/>
    <n v="53"/>
    <n v="71"/>
    <n v="39"/>
    <n v="58"/>
    <n v="31"/>
    <n v="47"/>
    <n v="68"/>
    <n v="14.6"/>
    <n v="1.2833333333333334"/>
    <n v="0.7833333333333333"/>
    <s v="#Name?"/>
    <n v="327"/>
    <n v="200"/>
    <n v="13515"/>
    <n v="56"/>
    <x v="0"/>
    <s v="WK"/>
    <s v="O"/>
  </r>
  <r>
    <x v="2"/>
    <s v=""/>
    <s v="AT"/>
    <s v="O"/>
    <n v="10114"/>
    <s v="APC"/>
    <n v="21"/>
    <s v=" 8:20 PM"/>
    <s v=" 9:04 PM"/>
    <s v="CPS LAY"/>
    <s v="RENT TC6"/>
    <n v="0.75"/>
    <n v="52"/>
    <n v="42"/>
    <n v="52"/>
    <n v="71"/>
    <n v="35"/>
    <n v="52"/>
    <n v="71"/>
    <n v="35"/>
    <n v="54"/>
    <n v="26"/>
    <n v="44"/>
    <n v="71"/>
    <n v="14.6"/>
    <n v="0.8833333333333333"/>
    <n v="0.7333333333333333"/>
    <s v="#Name?"/>
    <n v="225"/>
    <n v="187"/>
    <n v="13260"/>
    <n v="56"/>
    <x v="0"/>
    <s v="WK"/>
    <s v="O"/>
  </r>
  <r>
    <x v="2"/>
    <s v=""/>
    <s v="AT"/>
    <s v="O"/>
    <n v="15004"/>
    <s v="APC"/>
    <n v="26"/>
    <s v=" 8:52 PM"/>
    <s v=" 9:36 PM"/>
    <s v="CPS LAY"/>
    <s v="RENT TC6"/>
    <n v="0.75"/>
    <n v="48"/>
    <n v="42"/>
    <n v="48"/>
    <n v="67"/>
    <n v="27"/>
    <n v="48"/>
    <n v="67"/>
    <n v="27"/>
    <n v="61"/>
    <n v="23"/>
    <n v="44"/>
    <n v="65"/>
    <n v="14.6"/>
    <n v="1.3"/>
    <n v="0.7333333333333333"/>
    <s v="#Name?"/>
    <n v="332"/>
    <n v="187"/>
    <n v="12240"/>
    <n v="56"/>
    <x v="0"/>
    <s v="WK"/>
    <s v="O"/>
  </r>
  <r>
    <x v="2"/>
    <s v=""/>
    <s v="AT"/>
    <s v="O"/>
    <n v="15010"/>
    <s v="APC"/>
    <n v="35"/>
    <s v=" 9:22 PM"/>
    <s v="10:06 PM"/>
    <s v="CPS LAY"/>
    <s v="RENT TC6"/>
    <n v="0.6607143"/>
    <n v="43"/>
    <n v="37"/>
    <n v="43"/>
    <n v="64"/>
    <n v="30"/>
    <n v="43"/>
    <n v="64"/>
    <n v="30"/>
    <n v="55"/>
    <n v="26"/>
    <n v="44"/>
    <n v="59"/>
    <n v="14.6"/>
    <n v="1.3"/>
    <n v="0.7333333333333333"/>
    <s v="#Name?"/>
    <n v="332"/>
    <n v="187"/>
    <n v="10965"/>
    <n v="56"/>
    <x v="0"/>
    <s v="WK"/>
    <s v="O"/>
  </r>
  <r>
    <x v="2"/>
    <s v=""/>
    <s v="AT"/>
    <s v="O"/>
    <n v="15023"/>
    <s v="APC"/>
    <n v="7"/>
    <s v=" 9:52 PM"/>
    <s v="10:36 PM"/>
    <s v="CPS LAY"/>
    <s v="RENT TC6"/>
    <n v="0.6071429"/>
    <n v="40"/>
    <n v="34"/>
    <n v="40"/>
    <n v="54"/>
    <n v="30"/>
    <n v="40"/>
    <n v="54"/>
    <n v="30"/>
    <n v="46"/>
    <n v="29"/>
    <n v="44"/>
    <n v="55"/>
    <n v="14.6"/>
    <n v="1.7333333333333334"/>
    <n v="0.7333333333333333"/>
    <s v="#Name?"/>
    <n v="442"/>
    <n v="187"/>
    <n v="10200"/>
    <n v="56"/>
    <x v="0"/>
    <s v="WK"/>
    <s v="O"/>
  </r>
  <r>
    <x v="2"/>
    <s v=""/>
    <s v="AT"/>
    <s v="O"/>
    <n v="15020"/>
    <s v="APC"/>
    <n v="25"/>
    <s v="10:52 PM"/>
    <s v="11:36 PM"/>
    <s v="CPS LAY"/>
    <s v="RENT TC6"/>
    <n v="0.75"/>
    <n v="47"/>
    <n v="42"/>
    <n v="47"/>
    <n v="82"/>
    <n v="32"/>
    <n v="47"/>
    <n v="82"/>
    <n v="32"/>
    <n v="66"/>
    <n v="30"/>
    <n v="44"/>
    <n v="64"/>
    <n v="14.6"/>
    <n v="1.2333333333333334"/>
    <n v="0.7333333333333333"/>
    <s v="#Name?"/>
    <n v="314"/>
    <n v="187"/>
    <n v="11985"/>
    <n v="56"/>
    <x v="0"/>
    <s v="WK"/>
    <s v="O"/>
  </r>
  <r>
    <x v="3"/>
    <s v=""/>
    <s v=""/>
    <s v="I"/>
    <n v="15001"/>
    <s v="APC"/>
    <n v="28"/>
    <s v=" 4:41 AM"/>
    <s v=" 6:01 AM"/>
    <s v="MPVL131"/>
    <s v="CPS LAY"/>
    <n v="1.089286"/>
    <n v="73"/>
    <n v="61"/>
    <n v="73"/>
    <n v="103"/>
    <n v="52"/>
    <n v="73"/>
    <n v="103"/>
    <n v="52"/>
    <n v="76"/>
    <n v="48"/>
    <n v="80"/>
    <n v="55"/>
    <n v="24"/>
    <n v="1.7166666666666666"/>
    <n v="1.3333333333333333"/>
    <s v="#Name?"/>
    <n v="438"/>
    <n v="340"/>
    <n v="18615"/>
    <n v="56"/>
    <x v="0"/>
    <s v="WK"/>
    <s v="O"/>
  </r>
  <r>
    <x v="3"/>
    <s v=""/>
    <s v=""/>
    <s v="I"/>
    <n v="10201"/>
    <s v="APC"/>
    <n v="29"/>
    <s v=" 5:14 AM"/>
    <s v=" 6:33 AM"/>
    <s v="MPVL131"/>
    <s v="CPS A/B"/>
    <n v="0.9642857"/>
    <n v="65"/>
    <n v="54"/>
    <n v="65"/>
    <n v="91"/>
    <n v="49"/>
    <n v="65"/>
    <n v="91"/>
    <n v="49"/>
    <n v="70"/>
    <n v="38"/>
    <n v="79"/>
    <n v="49"/>
    <n v="23.9"/>
    <n v="1.7"/>
    <n v="1.3166666666666667"/>
    <s v="#Name?"/>
    <n v="434"/>
    <n v="336"/>
    <n v="16575"/>
    <n v="56"/>
    <x v="0"/>
    <s v="WK"/>
    <s v="P"/>
  </r>
  <r>
    <x v="3"/>
    <s v=""/>
    <s v=""/>
    <s v="I"/>
    <n v="10202"/>
    <s v="APC"/>
    <n v="25"/>
    <s v=" 5:30 AM"/>
    <s v=" 6:52 AM"/>
    <s v="MPVL131"/>
    <s v="CPS LAY"/>
    <n v="0.9464286"/>
    <n v="66"/>
    <n v="53"/>
    <n v="66"/>
    <n v="89"/>
    <n v="43"/>
    <n v="66"/>
    <n v="89"/>
    <n v="43"/>
    <n v="68"/>
    <n v="34"/>
    <n v="82"/>
    <n v="48"/>
    <n v="24"/>
    <n v="1.75"/>
    <n v="1.3666666666666667"/>
    <s v="#Name?"/>
    <n v="446"/>
    <n v="348"/>
    <n v="16830"/>
    <n v="56"/>
    <x v="0"/>
    <s v="WK"/>
    <s v="P"/>
  </r>
  <r>
    <x v="3"/>
    <s v=""/>
    <s v=""/>
    <s v="I"/>
    <n v="15010"/>
    <s v="APC"/>
    <n v="32"/>
    <s v=" 6:04 AM"/>
    <s v=" 7:30 AM"/>
    <s v="MPVL131"/>
    <s v="CPS LAY"/>
    <n v="1.125"/>
    <n v="77"/>
    <n v="63"/>
    <n v="77"/>
    <n v="104"/>
    <n v="53"/>
    <n v="77"/>
    <n v="104"/>
    <n v="53"/>
    <n v="77"/>
    <n v="43"/>
    <n v="86"/>
    <n v="54"/>
    <n v="24"/>
    <n v="1.8166666666666667"/>
    <n v="1.4333333333333333"/>
    <s v="#Name?"/>
    <n v="463"/>
    <n v="366"/>
    <n v="19635"/>
    <n v="56"/>
    <x v="0"/>
    <s v="WK"/>
    <s v="P"/>
  </r>
  <r>
    <x v="3"/>
    <s v=""/>
    <s v=""/>
    <s v="I"/>
    <n v="10203"/>
    <s v="APC"/>
    <n v="33"/>
    <s v=" 6:18 AM"/>
    <s v=" 7:43 AM"/>
    <s v="MPVL131"/>
    <s v="CPS A/B"/>
    <n v="0.9107143"/>
    <n v="65"/>
    <n v="51"/>
    <n v="65"/>
    <n v="128"/>
    <n v="36"/>
    <n v="65"/>
    <n v="128"/>
    <n v="36"/>
    <n v="81"/>
    <n v="30"/>
    <n v="85"/>
    <n v="46"/>
    <n v="23.9"/>
    <n v="2.1666666666666665"/>
    <n v="1.4166666666666667"/>
    <s v="#Name?"/>
    <n v="552"/>
    <n v="361"/>
    <n v="16575"/>
    <n v="56"/>
    <x v="0"/>
    <s v="WK"/>
    <s v="P"/>
  </r>
  <r>
    <x v="3"/>
    <s v=""/>
    <s v=""/>
    <s v="I"/>
    <n v="15013"/>
    <s v="APC"/>
    <n v="31"/>
    <s v=" 6:34 AM"/>
    <s v=" 8:02 AM"/>
    <s v="MPVL131"/>
    <s v="CPS LAY"/>
    <n v="0.9107143"/>
    <n v="63"/>
    <n v="51"/>
    <n v="63"/>
    <n v="99"/>
    <n v="40"/>
    <n v="63"/>
    <n v="99"/>
    <n v="40"/>
    <n v="82"/>
    <n v="30"/>
    <n v="88"/>
    <n v="43"/>
    <n v="24"/>
    <n v="1.85"/>
    <n v="1.4666666666666666"/>
    <s v="#Name?"/>
    <n v="472"/>
    <n v="374"/>
    <n v="16065"/>
    <n v="56"/>
    <x v="0"/>
    <s v="WK"/>
    <s v="P"/>
  </r>
  <r>
    <x v="3"/>
    <s v=""/>
    <s v=""/>
    <s v="I"/>
    <n v="10204"/>
    <s v="APC"/>
    <n v="18"/>
    <s v=" 7:10 AM"/>
    <s v=" 8:35 AM"/>
    <s v="MPVL131"/>
    <s v="CPS A/B"/>
    <n v="1.107143"/>
    <n v="77"/>
    <n v="62"/>
    <n v="77"/>
    <n v="126"/>
    <n v="47"/>
    <n v="77"/>
    <n v="126"/>
    <n v="47"/>
    <n v="87"/>
    <n v="39"/>
    <n v="85"/>
    <n v="54"/>
    <n v="23.9"/>
    <n v="2.1666666666666665"/>
    <n v="1.4166666666666667"/>
    <s v="#Name?"/>
    <n v="552"/>
    <n v="361"/>
    <n v="19635"/>
    <n v="56"/>
    <x v="0"/>
    <s v="WK"/>
    <s v="P"/>
  </r>
  <r>
    <x v="3"/>
    <s v=""/>
    <s v=""/>
    <s v="O"/>
    <n v="10205"/>
    <s v="APC"/>
    <n v="30"/>
    <s v=" 3:23 PM"/>
    <s v=" 4:49 PM"/>
    <s v="CPS LAY"/>
    <s v="140 158"/>
    <n v="1"/>
    <n v="80"/>
    <n v="56"/>
    <n v="80"/>
    <n v="102"/>
    <n v="40"/>
    <n v="80"/>
    <n v="102"/>
    <n v="40"/>
    <n v="74"/>
    <n v="35"/>
    <n v="86"/>
    <n v="56"/>
    <n v="22.8"/>
    <n v="2.066666666666667"/>
    <n v="1.4333333333333333"/>
    <s v="#Name?"/>
    <n v="527"/>
    <n v="366"/>
    <n v="20400"/>
    <n v="56"/>
    <x v="0"/>
    <s v="WK"/>
    <s v="P"/>
  </r>
  <r>
    <x v="3"/>
    <s v=""/>
    <s v=""/>
    <s v="O"/>
    <n v="10206"/>
    <s v="APC"/>
    <n v="21"/>
    <s v=" 4:01 PM"/>
    <s v=" 5:26 PM"/>
    <s v="CPS LAY"/>
    <s v="140 158"/>
    <n v="1.142857"/>
    <n v="88"/>
    <n v="64"/>
    <n v="88"/>
    <n v="113"/>
    <n v="59"/>
    <n v="88"/>
    <n v="113"/>
    <n v="59"/>
    <n v="83"/>
    <n v="41"/>
    <n v="85"/>
    <n v="62"/>
    <n v="22.8"/>
    <n v="2.466666666666667"/>
    <n v="1.4166666666666667"/>
    <s v="#Name?"/>
    <n v="629"/>
    <n v="361"/>
    <n v="22440"/>
    <n v="56"/>
    <x v="0"/>
    <s v="WK"/>
    <s v="P"/>
  </r>
  <r>
    <x v="3"/>
    <s v=""/>
    <s v=""/>
    <s v="O"/>
    <n v="10207"/>
    <s v="APC"/>
    <n v="31"/>
    <s v=" 4:31 PM"/>
    <s v=" 5:55 PM"/>
    <s v="CPS LAY"/>
    <s v="140 158"/>
    <n v="1.357143"/>
    <n v="103"/>
    <n v="76"/>
    <n v="103"/>
    <n v="138"/>
    <n v="54"/>
    <n v="103"/>
    <n v="138"/>
    <n v="54"/>
    <n v="94"/>
    <n v="39"/>
    <n v="84"/>
    <n v="74"/>
    <n v="22.8"/>
    <n v="2.45"/>
    <n v="1.4"/>
    <s v="#Name?"/>
    <n v="605"/>
    <n v="346"/>
    <n v="25441"/>
    <n v="56"/>
    <x v="0"/>
    <s v="WK"/>
    <s v="P"/>
  </r>
  <r>
    <x v="3"/>
    <s v=""/>
    <s v=""/>
    <s v="O"/>
    <n v="10208"/>
    <s v="APC"/>
    <n v="29"/>
    <s v=" 4:52 PM"/>
    <s v=" 6:15 PM"/>
    <s v="CPS LAY"/>
    <s v="140 158"/>
    <n v="0.9821429"/>
    <n v="71"/>
    <n v="55"/>
    <n v="71"/>
    <n v="95"/>
    <n v="43"/>
    <n v="71"/>
    <n v="95"/>
    <n v="43"/>
    <n v="79"/>
    <n v="32"/>
    <n v="83"/>
    <n v="51"/>
    <n v="22.8"/>
    <n v="2.433333333333333"/>
    <n v="1.3833333333333333"/>
    <s v="#Name?"/>
    <n v="620"/>
    <n v="353"/>
    <n v="18105"/>
    <n v="56"/>
    <x v="0"/>
    <s v="WK"/>
    <s v="P"/>
  </r>
  <r>
    <x v="3"/>
    <s v=""/>
    <s v=""/>
    <s v="O"/>
    <n v="10209"/>
    <s v="APC"/>
    <n v="28"/>
    <s v=" 5:07 PM"/>
    <s v=" 6:29 PM"/>
    <s v="CPS LAY"/>
    <s v="140 158"/>
    <n v="1.303571"/>
    <n v="94"/>
    <n v="73"/>
    <n v="94"/>
    <n v="113"/>
    <n v="68"/>
    <n v="94"/>
    <n v="113"/>
    <n v="68"/>
    <n v="89"/>
    <n v="49"/>
    <n v="82"/>
    <n v="69"/>
    <n v="22.8"/>
    <n v="2.4166666666666665"/>
    <n v="1.3666666666666667"/>
    <s v="#Name?"/>
    <n v="616"/>
    <n v="348"/>
    <n v="23970"/>
    <n v="56"/>
    <x v="0"/>
    <s v="WK"/>
    <s v="P"/>
  </r>
  <r>
    <x v="3"/>
    <s v=""/>
    <s v=""/>
    <s v="O"/>
    <n v="15003"/>
    <s v="APC"/>
    <n v="32"/>
    <s v=" 5:23 PM"/>
    <s v=" 6:45 PM"/>
    <s v="CPS LAY"/>
    <s v="140 158"/>
    <n v="0.9464286"/>
    <n v="70"/>
    <n v="53"/>
    <n v="70"/>
    <n v="106"/>
    <n v="44"/>
    <n v="70"/>
    <n v="106"/>
    <n v="44"/>
    <n v="86"/>
    <n v="27"/>
    <n v="82"/>
    <n v="51"/>
    <n v="22.8"/>
    <n v="2.1333333333333333"/>
    <n v="1.3666666666666667"/>
    <s v="#Name?"/>
    <n v="544"/>
    <n v="348"/>
    <n v="17850"/>
    <n v="56"/>
    <x v="0"/>
    <s v="WK"/>
    <s v="P"/>
  </r>
  <r>
    <x v="3"/>
    <s v=""/>
    <s v=""/>
    <s v="O"/>
    <n v="10205"/>
    <s v="APC"/>
    <n v="24"/>
    <s v=" 5:49 PM"/>
    <s v=" 7:11 PM"/>
    <s v="CPS LAY"/>
    <s v="140 158"/>
    <n v="0.8214286"/>
    <n v="63"/>
    <n v="46"/>
    <n v="63"/>
    <n v="103"/>
    <n v="25"/>
    <n v="63"/>
    <n v="103"/>
    <n v="25"/>
    <n v="77"/>
    <n v="14"/>
    <n v="82"/>
    <n v="46"/>
    <n v="22.8"/>
    <n v="2.783333333333333"/>
    <n v="1.3666666666666667"/>
    <s v="#Name?"/>
    <n v="710"/>
    <n v="348"/>
    <n v="16065"/>
    <n v="56"/>
    <x v="0"/>
    <s v="WK"/>
    <s v="P"/>
  </r>
  <r>
    <x v="4"/>
    <s v=""/>
    <s v=""/>
    <s v="I"/>
    <n v="18301"/>
    <s v="APC"/>
    <n v="29"/>
    <s v=" 5:53 AM"/>
    <s v=" 6:28 AM"/>
    <s v="KENTSND3"/>
    <s v="RENT TC7"/>
    <n v="0.9714286"/>
    <n v="24"/>
    <n v="34"/>
    <n v="24"/>
    <n v="34"/>
    <n v="14"/>
    <n v="34"/>
    <n v="45"/>
    <n v="20"/>
    <n v="45"/>
    <n v="21"/>
    <n v="35"/>
    <n v="41"/>
    <n v="8.5"/>
    <n v="0.5833333333333334"/>
    <n v="0.5833333333333334"/>
    <s v="#Name?"/>
    <n v="149"/>
    <n v="149"/>
    <n v="6120"/>
    <n v="35"/>
    <x v="3"/>
    <s v="WK"/>
    <s v="P"/>
  </r>
  <r>
    <x v="4"/>
    <s v=""/>
    <s v=""/>
    <s v="I"/>
    <n v="18302"/>
    <s v="APC"/>
    <n v="32"/>
    <s v=" 6:24 AM"/>
    <s v=" 6:59 AM"/>
    <s v="KENTSND3"/>
    <s v="RENT TC7"/>
    <n v="0.7428572"/>
    <n v="25"/>
    <n v="26"/>
    <n v="25"/>
    <n v="39"/>
    <n v="18"/>
    <n v="25"/>
    <n v="39"/>
    <n v="18"/>
    <n v="35"/>
    <n v="18"/>
    <n v="35"/>
    <n v="43"/>
    <n v="8.5"/>
    <n v="1.0333333333333334"/>
    <n v="0.5833333333333334"/>
    <s v="#Name?"/>
    <n v="264"/>
    <n v="149"/>
    <n v="6375"/>
    <n v="35"/>
    <x v="3"/>
    <s v="WK"/>
    <s v="P"/>
  </r>
  <r>
    <x v="4"/>
    <s v=""/>
    <s v=""/>
    <s v="I"/>
    <n v="18303"/>
    <s v="APC"/>
    <n v="28"/>
    <s v=" 7:04 AM"/>
    <s v=" 7:39 AM"/>
    <s v="KENTSND3"/>
    <s v="RENT TC7"/>
    <n v="0.6857143"/>
    <n v="27"/>
    <n v="24"/>
    <n v="27"/>
    <n v="41"/>
    <n v="16"/>
    <n v="27"/>
    <n v="41"/>
    <n v="16"/>
    <n v="36"/>
    <n v="16"/>
    <n v="35"/>
    <n v="46"/>
    <n v="8.5"/>
    <n v="0.6666666666666666"/>
    <n v="0.5833333333333334"/>
    <s v="#Name?"/>
    <n v="170"/>
    <n v="149"/>
    <n v="6885"/>
    <n v="35"/>
    <x v="3"/>
    <s v="WK"/>
    <s v="P"/>
  </r>
  <r>
    <x v="4"/>
    <s v=""/>
    <s v=""/>
    <s v="I"/>
    <n v="18304"/>
    <s v="APC"/>
    <n v="31"/>
    <s v=" 7:24 AM"/>
    <s v=" 7:59 AM"/>
    <s v="KENTSND3"/>
    <s v="RENT TC7"/>
    <n v="0.6285715"/>
    <n v="25"/>
    <n v="22"/>
    <n v="25"/>
    <n v="33"/>
    <n v="10"/>
    <n v="25"/>
    <n v="33"/>
    <n v="10"/>
    <n v="32"/>
    <n v="7"/>
    <n v="35"/>
    <n v="43"/>
    <n v="8.5"/>
    <n v="0.6833333333333333"/>
    <n v="0.5833333333333334"/>
    <s v="#Name?"/>
    <n v="174"/>
    <n v="149"/>
    <n v="6375"/>
    <n v="35"/>
    <x v="3"/>
    <s v="WK"/>
    <s v="P"/>
  </r>
  <r>
    <x v="4"/>
    <s v=""/>
    <s v=""/>
    <s v="I"/>
    <n v="18601"/>
    <s v="APC"/>
    <n v="23"/>
    <s v=" 8:03 AM"/>
    <s v=" 8:39 AM"/>
    <s v="KENTSND3"/>
    <s v="RENT TC7"/>
    <n v="0.5142857"/>
    <n v="20"/>
    <n v="18"/>
    <n v="20"/>
    <n v="27"/>
    <n v="12"/>
    <n v="20"/>
    <n v="27"/>
    <n v="12"/>
    <n v="27"/>
    <n v="11"/>
    <n v="36"/>
    <n v="33"/>
    <n v="8.5"/>
    <n v="1.05"/>
    <n v="0.6"/>
    <s v="#Name?"/>
    <n v="268"/>
    <n v="153"/>
    <n v="5100"/>
    <n v="35"/>
    <x v="3"/>
    <s v="WK"/>
    <s v="P"/>
  </r>
  <r>
    <x v="4"/>
    <s v=""/>
    <s v=""/>
    <s v="I"/>
    <n v="18301"/>
    <s v="APC"/>
    <n v="31"/>
    <s v=" 8:27 AM"/>
    <s v=" 9:03 AM"/>
    <s v="KENTSND3"/>
    <s v="RENT TC7"/>
    <n v="0.4285714"/>
    <n v="12"/>
    <n v="15"/>
    <n v="12"/>
    <n v="21"/>
    <n v="7"/>
    <n v="16"/>
    <n v="27"/>
    <n v="11"/>
    <n v="24"/>
    <n v="9"/>
    <n v="36"/>
    <n v="20"/>
    <n v="8.5"/>
    <n v="0.95"/>
    <n v="0.6"/>
    <s v="#Name?"/>
    <n v="242"/>
    <n v="153"/>
    <n v="3060"/>
    <n v="35"/>
    <x v="3"/>
    <s v="WK"/>
    <s v="P"/>
  </r>
  <r>
    <x v="4"/>
    <s v=""/>
    <s v=""/>
    <s v="I"/>
    <n v="18307"/>
    <s v="APC"/>
    <n v="22"/>
    <s v=" 3:00 PM"/>
    <s v=" 3:37 PM"/>
    <s v="KENTSND3"/>
    <s v="RENT TC7"/>
    <n v="0.3428572"/>
    <n v="17"/>
    <n v="12"/>
    <n v="17"/>
    <n v="32"/>
    <n v="8"/>
    <n v="17"/>
    <n v="32"/>
    <n v="8"/>
    <n v="20"/>
    <n v="5"/>
    <n v="37"/>
    <n v="28"/>
    <n v="8.5"/>
    <n v="1.1166666666666667"/>
    <n v="0.6166666666666667"/>
    <s v="#Name?"/>
    <n v="285"/>
    <n v="157"/>
    <n v="4335"/>
    <n v="35"/>
    <x v="3"/>
    <s v="WK"/>
    <s v="P"/>
  </r>
  <r>
    <x v="4"/>
    <s v=""/>
    <s v=""/>
    <s v="I"/>
    <n v="18305"/>
    <s v="APC"/>
    <n v="28"/>
    <s v=" 3:32 PM"/>
    <s v=" 4:09 PM"/>
    <s v="KENTSND3"/>
    <s v="RENT TC7"/>
    <n v="0.4571429"/>
    <n v="20"/>
    <n v="16"/>
    <n v="20"/>
    <n v="30"/>
    <n v="14"/>
    <n v="22"/>
    <n v="34"/>
    <n v="16"/>
    <n v="24"/>
    <n v="11"/>
    <n v="37"/>
    <n v="32"/>
    <n v="8.5"/>
    <n v="0.9833333333333333"/>
    <n v="0.6166666666666667"/>
    <s v="#Name?"/>
    <n v="251"/>
    <n v="157"/>
    <n v="5100"/>
    <n v="35"/>
    <x v="3"/>
    <s v="WK"/>
    <s v="P"/>
  </r>
  <r>
    <x v="4"/>
    <s v=""/>
    <s v=""/>
    <s v="I"/>
    <n v="18304"/>
    <s v="APC"/>
    <n v="30"/>
    <s v=" 4:08 PM"/>
    <s v=" 4:45 PM"/>
    <s v="KENTSND3"/>
    <s v="RENT TC7"/>
    <n v="0.2857143"/>
    <n v="13"/>
    <n v="10"/>
    <n v="13"/>
    <n v="19"/>
    <n v="8"/>
    <n v="15"/>
    <n v="24"/>
    <n v="9"/>
    <n v="17"/>
    <n v="6"/>
    <n v="37"/>
    <n v="21"/>
    <n v="8.5"/>
    <n v="0.6166666666666667"/>
    <n v="0.6166666666666667"/>
    <s v="#Name?"/>
    <n v="157"/>
    <n v="157"/>
    <n v="3315"/>
    <n v="35"/>
    <x v="3"/>
    <s v="WK"/>
    <s v="P"/>
  </r>
  <r>
    <x v="4"/>
    <s v=""/>
    <s v=""/>
    <s v="I"/>
    <n v="18004"/>
    <s v="APC"/>
    <n v="28"/>
    <s v=" 4:44 PM"/>
    <s v=" 5:20 PM"/>
    <s v="KENTSND3"/>
    <s v="RENT TC7"/>
    <n v="0.4"/>
    <n v="18"/>
    <n v="14"/>
    <n v="18"/>
    <n v="32"/>
    <n v="4"/>
    <n v="19"/>
    <n v="32"/>
    <n v="5"/>
    <n v="26"/>
    <n v="3"/>
    <n v="36"/>
    <n v="30"/>
    <n v="8.5"/>
    <n v="0.9666666666666667"/>
    <n v="0.6"/>
    <s v="#Name?"/>
    <n v="246"/>
    <n v="153"/>
    <n v="4590"/>
    <n v="35"/>
    <x v="3"/>
    <s v="WK"/>
    <s v="P"/>
  </r>
  <r>
    <x v="4"/>
    <s v=""/>
    <s v=""/>
    <s v="I"/>
    <n v="18306"/>
    <s v="APC"/>
    <n v="30"/>
    <s v=" 5:14 PM"/>
    <s v=" 5:50 PM"/>
    <s v="KENTSND3"/>
    <s v="RENT TC7"/>
    <n v="0.2857143"/>
    <n v="12"/>
    <n v="10"/>
    <n v="12"/>
    <n v="27"/>
    <n v="5"/>
    <n v="14"/>
    <n v="29"/>
    <n v="6"/>
    <n v="20"/>
    <n v="4"/>
    <n v="36"/>
    <n v="20"/>
    <n v="8.5"/>
    <n v="0.6"/>
    <n v="0.6"/>
    <s v="#Name?"/>
    <n v="153"/>
    <n v="153"/>
    <n v="3060"/>
    <n v="35"/>
    <x v="3"/>
    <s v="WK"/>
    <s v="P"/>
  </r>
  <r>
    <x v="4"/>
    <s v=""/>
    <s v=""/>
    <s v="I"/>
    <n v="18309"/>
    <s v="APC"/>
    <n v="31"/>
    <s v=" 5:49 PM"/>
    <s v=" 6:24 PM"/>
    <s v="KENTSND3"/>
    <s v="RENT TC7"/>
    <n v="0.2285714"/>
    <n v="11"/>
    <n v="8"/>
    <n v="11"/>
    <n v="35"/>
    <n v="4"/>
    <n v="12"/>
    <n v="35"/>
    <n v="4"/>
    <n v="17"/>
    <n v="3"/>
    <n v="35"/>
    <n v="19"/>
    <n v="8.5"/>
    <n v="0.95"/>
    <n v="0.5833333333333334"/>
    <s v="#Name?"/>
    <n v="242"/>
    <n v="149"/>
    <n v="2805"/>
    <n v="35"/>
    <x v="3"/>
    <s v="WK"/>
    <s v="O"/>
  </r>
  <r>
    <x v="4"/>
    <s v=""/>
    <s v=""/>
    <s v="I"/>
    <n v="15404"/>
    <s v="APC"/>
    <n v="30"/>
    <s v=" 6:21 PM"/>
    <s v=" 6:56 PM"/>
    <s v="KENTSND3"/>
    <s v="RENT TC7"/>
    <n v="0.2"/>
    <n v="8"/>
    <n v="7"/>
    <n v="8"/>
    <n v="16"/>
    <n v="4"/>
    <n v="9"/>
    <n v="17"/>
    <n v="5"/>
    <n v="16"/>
    <n v="3"/>
    <n v="35"/>
    <n v="14"/>
    <n v="8.5"/>
    <n v="0.95"/>
    <n v="0.5833333333333334"/>
    <s v="#Name?"/>
    <n v="242"/>
    <n v="149"/>
    <n v="2040"/>
    <n v="35"/>
    <x v="3"/>
    <s v="WK"/>
    <s v="O"/>
  </r>
  <r>
    <x v="4"/>
    <s v=""/>
    <s v=""/>
    <s v="O"/>
    <n v="18204"/>
    <s v="APC"/>
    <n v="35"/>
    <s v=" 6:08 AM"/>
    <s v=" 6:39 AM"/>
    <s v="RENT TC7"/>
    <s v="KENTSND9"/>
    <n v="0.6857143"/>
    <n v="29"/>
    <n v="24"/>
    <n v="29"/>
    <n v="38"/>
    <n v="15"/>
    <n v="26"/>
    <n v="35"/>
    <n v="12"/>
    <n v="33"/>
    <n v="12"/>
    <n v="31"/>
    <n v="56"/>
    <n v="7.9"/>
    <n v="0.85"/>
    <n v="0.5166666666666667"/>
    <s v="#Name?"/>
    <n v="217"/>
    <n v="132"/>
    <n v="7395"/>
    <n v="35"/>
    <x v="3"/>
    <s v="WK"/>
    <s v="P"/>
  </r>
  <r>
    <x v="4"/>
    <s v=""/>
    <s v=""/>
    <s v="O"/>
    <n v="18301"/>
    <s v="APC"/>
    <n v="31"/>
    <s v=" 6:37 AM"/>
    <s v=" 7:08 AM"/>
    <s v="RENT TC7"/>
    <s v="KENTSND9"/>
    <n v="0.5142857"/>
    <n v="24"/>
    <n v="18"/>
    <n v="24"/>
    <n v="37"/>
    <n v="14"/>
    <n v="24"/>
    <n v="37"/>
    <n v="14"/>
    <n v="29"/>
    <n v="9"/>
    <n v="31"/>
    <n v="46"/>
    <n v="7.9"/>
    <n v="0.6666666666666666"/>
    <n v="0.5166666666666667"/>
    <s v="#Name?"/>
    <n v="170"/>
    <n v="132"/>
    <n v="6120"/>
    <n v="35"/>
    <x v="3"/>
    <s v="WK"/>
    <s v="P"/>
  </r>
  <r>
    <x v="4"/>
    <s v=""/>
    <s v=""/>
    <s v="O"/>
    <n v="18305"/>
    <s v="APC"/>
    <n v="28"/>
    <s v=" 7:09 AM"/>
    <s v=" 7:40 AM"/>
    <s v="RENT TC7"/>
    <s v="KENTSND9"/>
    <n v="0.4571429"/>
    <n v="22"/>
    <n v="16"/>
    <n v="22"/>
    <n v="32"/>
    <n v="10"/>
    <n v="19"/>
    <n v="29"/>
    <n v="9"/>
    <n v="24"/>
    <n v="9"/>
    <n v="31"/>
    <n v="43"/>
    <n v="7.9"/>
    <n v="0.85"/>
    <n v="0.5166666666666667"/>
    <s v="#Name?"/>
    <n v="217"/>
    <n v="132"/>
    <n v="5610"/>
    <n v="35"/>
    <x v="3"/>
    <s v="WK"/>
    <s v="P"/>
  </r>
  <r>
    <x v="4"/>
    <s v=""/>
    <s v=""/>
    <s v="O"/>
    <n v="18303"/>
    <s v="APC"/>
    <n v="27"/>
    <s v=" 7:47 AM"/>
    <s v=" 8:18 AM"/>
    <s v="RENT TC7"/>
    <s v="KENTSND9"/>
    <n v="0.2857143"/>
    <n v="13"/>
    <n v="10"/>
    <n v="13"/>
    <n v="24"/>
    <n v="3"/>
    <n v="13"/>
    <n v="24"/>
    <n v="3"/>
    <n v="23"/>
    <n v="1"/>
    <n v="31"/>
    <n v="25"/>
    <n v="7.9"/>
    <n v="1.0833333333333333"/>
    <n v="0.5166666666666667"/>
    <s v="#Name?"/>
    <n v="276"/>
    <n v="132"/>
    <n v="3315"/>
    <n v="35"/>
    <x v="3"/>
    <s v="WK"/>
    <s v="P"/>
  </r>
  <r>
    <x v="4"/>
    <s v=""/>
    <s v=""/>
    <s v="O"/>
    <n v="18304"/>
    <s v="APC"/>
    <n v="31"/>
    <s v=" 8:08 AM"/>
    <s v=" 8:39 AM"/>
    <s v="RENT TC7"/>
    <s v="KENTSND9"/>
    <n v="0.2285714"/>
    <n v="11"/>
    <n v="8"/>
    <n v="11"/>
    <n v="18"/>
    <n v="1"/>
    <n v="8"/>
    <n v="15"/>
    <n v="1"/>
    <n v="12"/>
    <n v="1"/>
    <n v="31"/>
    <n v="21"/>
    <n v="7.9"/>
    <n v="0.6666666666666666"/>
    <n v="0.5166666666666667"/>
    <s v="#Name?"/>
    <n v="170"/>
    <n v="132"/>
    <n v="2805"/>
    <n v="35"/>
    <x v="3"/>
    <s v="WK"/>
    <s v="P"/>
  </r>
  <r>
    <x v="4"/>
    <s v=""/>
    <s v=""/>
    <s v="O"/>
    <n v="18306"/>
    <s v="APC"/>
    <n v="28"/>
    <s v=" 2:39 PM"/>
    <s v=" 3:14 PM"/>
    <s v="RENT TC7"/>
    <s v="KENTSND9"/>
    <n v="0.3714286"/>
    <n v="15"/>
    <n v="13"/>
    <n v="15"/>
    <n v="24"/>
    <n v="8"/>
    <n v="13"/>
    <n v="21"/>
    <n v="6"/>
    <n v="22"/>
    <n v="7"/>
    <n v="35"/>
    <n v="26"/>
    <n v="7.9"/>
    <n v="0.9166666666666666"/>
    <n v="0.5833333333333334"/>
    <s v="#Name?"/>
    <n v="234"/>
    <n v="149"/>
    <n v="3825"/>
    <n v="35"/>
    <x v="3"/>
    <s v="WK"/>
    <s v="O"/>
  </r>
  <r>
    <x v="4"/>
    <s v=""/>
    <s v=""/>
    <s v="O"/>
    <n v="18308"/>
    <s v="APC"/>
    <n v="25"/>
    <s v=" 3:08 PM"/>
    <s v=" 3:44 PM"/>
    <s v="RENT TC7"/>
    <s v="KENTSND9"/>
    <n v="0.4285714"/>
    <n v="16"/>
    <n v="15"/>
    <n v="16"/>
    <n v="26"/>
    <n v="7"/>
    <n v="11"/>
    <n v="22"/>
    <n v="3"/>
    <n v="24"/>
    <n v="6"/>
    <n v="36"/>
    <n v="27"/>
    <n v="7.9"/>
    <n v="0.9333333333333333"/>
    <n v="0.6"/>
    <s v="#Name?"/>
    <n v="238"/>
    <n v="153"/>
    <n v="4080"/>
    <n v="35"/>
    <x v="3"/>
    <s v="WK"/>
    <s v="P"/>
  </r>
  <r>
    <x v="4"/>
    <s v=""/>
    <s v=""/>
    <s v="O"/>
    <n v="18309"/>
    <s v="APC"/>
    <n v="32"/>
    <s v=" 3:40 PM"/>
    <s v=" 4:17 PM"/>
    <s v="RENT TC7"/>
    <s v="KENTSND9"/>
    <n v="0.5428572"/>
    <n v="21"/>
    <n v="19"/>
    <n v="21"/>
    <n v="30"/>
    <n v="12"/>
    <n v="17"/>
    <n v="27"/>
    <n v="9"/>
    <n v="26"/>
    <n v="11"/>
    <n v="37"/>
    <n v="34"/>
    <n v="7.9"/>
    <n v="0.95"/>
    <n v="0.6166666666666667"/>
    <s v="#Name?"/>
    <n v="242"/>
    <n v="157"/>
    <n v="5355"/>
    <n v="35"/>
    <x v="3"/>
    <s v="WK"/>
    <s v="P"/>
  </r>
  <r>
    <x v="4"/>
    <s v=""/>
    <s v=""/>
    <s v="O"/>
    <n v="18307"/>
    <s v="APC"/>
    <n v="22"/>
    <s v=" 4:12 PM"/>
    <s v=" 4:49 PM"/>
    <s v="RENT TC7"/>
    <s v="KENTSND9"/>
    <n v="0.6571429"/>
    <n v="25"/>
    <n v="23"/>
    <n v="25"/>
    <n v="41"/>
    <n v="12"/>
    <n v="18"/>
    <n v="29"/>
    <n v="8"/>
    <n v="39"/>
    <n v="11"/>
    <n v="37"/>
    <n v="41"/>
    <n v="7.9"/>
    <n v="1.2"/>
    <n v="0.6166666666666667"/>
    <s v="#Name?"/>
    <n v="306"/>
    <n v="157"/>
    <n v="6375"/>
    <n v="35"/>
    <x v="3"/>
    <s v="WK"/>
    <s v="P"/>
  </r>
  <r>
    <x v="4"/>
    <s v=""/>
    <s v=""/>
    <s v="O"/>
    <n v="15403"/>
    <s v="APC"/>
    <n v="25"/>
    <s v=" 4:46 PM"/>
    <s v=" 5:23 PM"/>
    <s v="RENT TC7"/>
    <s v="KENTSND9"/>
    <n v="0.5142857"/>
    <n v="20"/>
    <n v="18"/>
    <n v="20"/>
    <n v="35"/>
    <n v="12"/>
    <n v="17"/>
    <n v="30"/>
    <n v="8"/>
    <n v="29"/>
    <n v="10"/>
    <n v="37"/>
    <n v="32"/>
    <n v="7.9"/>
    <n v="1.0833333333333333"/>
    <n v="0.6166666666666667"/>
    <s v="#Name?"/>
    <n v="276"/>
    <n v="157"/>
    <n v="5100"/>
    <n v="35"/>
    <x v="3"/>
    <s v="WK"/>
    <s v="P"/>
  </r>
  <r>
    <x v="4"/>
    <s v=""/>
    <s v=""/>
    <s v="O"/>
    <n v="18304"/>
    <s v="APC"/>
    <n v="30"/>
    <s v=" 5:18 PM"/>
    <s v=" 5:53 PM"/>
    <s v="RENT TC7"/>
    <s v="KENTSND9"/>
    <n v="0.4571429"/>
    <n v="18"/>
    <n v="16"/>
    <n v="18"/>
    <n v="26"/>
    <n v="10"/>
    <n v="18"/>
    <n v="26"/>
    <n v="10"/>
    <n v="24"/>
    <n v="10"/>
    <n v="35"/>
    <n v="31"/>
    <n v="7.9"/>
    <n v="1.1333333333333333"/>
    <n v="0.5833333333333334"/>
    <s v="#Name?"/>
    <n v="289"/>
    <n v="149"/>
    <n v="4590"/>
    <n v="35"/>
    <x v="3"/>
    <s v="WK"/>
    <s v="P"/>
  </r>
  <r>
    <x v="4"/>
    <s v=""/>
    <s v=""/>
    <s v="O"/>
    <n v="18306"/>
    <s v="APC"/>
    <n v="28"/>
    <s v=" 5:59 PM"/>
    <s v=" 6:34 PM"/>
    <s v="RENT TC7"/>
    <s v="KENTSND9"/>
    <n v="0.4"/>
    <n v="16"/>
    <n v="14"/>
    <n v="16"/>
    <n v="23"/>
    <n v="11"/>
    <n v="13"/>
    <n v="21"/>
    <n v="10"/>
    <n v="21"/>
    <n v="8"/>
    <n v="35"/>
    <n v="27"/>
    <n v="7.9"/>
    <n v="0.7333333333333333"/>
    <n v="0.5833333333333334"/>
    <s v="#Name?"/>
    <n v="187"/>
    <n v="149"/>
    <n v="4080"/>
    <n v="35"/>
    <x v="3"/>
    <s v="WK"/>
    <s v="O"/>
  </r>
  <r>
    <x v="5"/>
    <s v=""/>
    <s v=""/>
    <s v="I"/>
    <n v="18301"/>
    <s v="APC"/>
    <n v="31"/>
    <s v=" 5:18 AM"/>
    <s v=" 5:53 AM"/>
    <s v="FEDWLAY"/>
    <s v="KENTSND3"/>
    <n v="0.6285715"/>
    <n v="28"/>
    <n v="22"/>
    <n v="28"/>
    <n v="42"/>
    <n v="17"/>
    <n v="19"/>
    <n v="23"/>
    <n v="11"/>
    <n v="33"/>
    <n v="13"/>
    <n v="35"/>
    <n v="48"/>
    <n v="10.6"/>
    <n v="0.9833333333333333"/>
    <n v="0.5833333333333334"/>
    <s v="#Name?"/>
    <n v="251"/>
    <n v="149"/>
    <n v="7140"/>
    <n v="35"/>
    <x v="3"/>
    <s v="WK"/>
    <s v="O"/>
  </r>
  <r>
    <x v="5"/>
    <s v=""/>
    <s v=""/>
    <s v="I"/>
    <n v="18302"/>
    <s v="APC"/>
    <n v="32"/>
    <s v=" 5:44 AM"/>
    <s v=" 6:19 AM"/>
    <s v="FEDWLAY"/>
    <s v="KENTSND3"/>
    <n v="0.5142857"/>
    <n v="23"/>
    <n v="18"/>
    <n v="23"/>
    <n v="37"/>
    <n v="15"/>
    <n v="23"/>
    <n v="37"/>
    <n v="15"/>
    <n v="27"/>
    <n v="10"/>
    <n v="35"/>
    <n v="39"/>
    <n v="10.6"/>
    <n v="0.9833333333333333"/>
    <n v="0.5833333333333334"/>
    <s v="#Name?"/>
    <n v="251"/>
    <n v="149"/>
    <n v="5865"/>
    <n v="35"/>
    <x v="3"/>
    <s v="WK"/>
    <s v="P"/>
  </r>
  <r>
    <x v="5"/>
    <s v=""/>
    <s v=""/>
    <s v="I"/>
    <n v="18303"/>
    <s v="APC"/>
    <n v="28"/>
    <s v=" 6:24 AM"/>
    <s v=" 6:59 AM"/>
    <s v="FEDWLAY"/>
    <s v="KENTSND3"/>
    <n v="0.3428572"/>
    <n v="19"/>
    <n v="12"/>
    <n v="19"/>
    <n v="27"/>
    <n v="13"/>
    <n v="19"/>
    <n v="27"/>
    <n v="13"/>
    <n v="20"/>
    <n v="6"/>
    <n v="35"/>
    <n v="33"/>
    <n v="10.6"/>
    <n v="0.9833333333333333"/>
    <n v="0.5833333333333334"/>
    <s v="#Name?"/>
    <n v="251"/>
    <n v="149"/>
    <n v="4845"/>
    <n v="35"/>
    <x v="3"/>
    <s v="WK"/>
    <s v="P"/>
  </r>
  <r>
    <x v="5"/>
    <s v=""/>
    <s v=""/>
    <s v="I"/>
    <n v="18304"/>
    <s v="APC"/>
    <n v="30"/>
    <s v=" 6:43 AM"/>
    <s v=" 7:18 AM"/>
    <s v="FEDWLAY"/>
    <s v="KENTSND3"/>
    <n v="0.3714286"/>
    <n v="20"/>
    <n v="13"/>
    <n v="20"/>
    <n v="28"/>
    <n v="10"/>
    <n v="20"/>
    <n v="28"/>
    <n v="10"/>
    <n v="20"/>
    <n v="7"/>
    <n v="35"/>
    <n v="34"/>
    <n v="10.6"/>
    <n v="0.9833333333333333"/>
    <n v="0.5833333333333334"/>
    <s v="#Name?"/>
    <n v="251"/>
    <n v="149"/>
    <n v="5100"/>
    <n v="35"/>
    <x v="3"/>
    <s v="WK"/>
    <s v="P"/>
  </r>
  <r>
    <x v="5"/>
    <s v=""/>
    <s v=""/>
    <s v="I"/>
    <n v="18601"/>
    <s v="APC"/>
    <n v="23"/>
    <s v=" 7:22 AM"/>
    <s v=" 7:58 AM"/>
    <s v="FEDWLAY"/>
    <s v="KENTSND3"/>
    <n v="0.4"/>
    <n v="19"/>
    <n v="14"/>
    <n v="19"/>
    <n v="27"/>
    <n v="10"/>
    <n v="19"/>
    <n v="27"/>
    <n v="10"/>
    <n v="20"/>
    <n v="5"/>
    <n v="36"/>
    <n v="32"/>
    <n v="10.6"/>
    <n v="1.0166666666666666"/>
    <n v="0.6"/>
    <s v="#Name?"/>
    <n v="259"/>
    <n v="153"/>
    <n v="4845"/>
    <n v="35"/>
    <x v="3"/>
    <s v="WK"/>
    <s v="P"/>
  </r>
  <r>
    <x v="5"/>
    <s v=""/>
    <s v=""/>
    <s v="I"/>
    <n v="18301"/>
    <s v="APC"/>
    <n v="31"/>
    <s v=" 7:50 AM"/>
    <s v=" 8:27 AM"/>
    <s v="FEDWLAY"/>
    <s v="KENTSND3"/>
    <n v="0.4571429"/>
    <n v="19"/>
    <n v="16"/>
    <n v="19"/>
    <n v="28"/>
    <n v="9"/>
    <n v="14"/>
    <n v="23"/>
    <n v="6"/>
    <n v="23"/>
    <n v="9"/>
    <n v="37"/>
    <n v="31"/>
    <n v="10.6"/>
    <n v="1.3166666666666667"/>
    <n v="0.6166666666666667"/>
    <s v="#Name?"/>
    <n v="336"/>
    <n v="157"/>
    <n v="4845"/>
    <n v="35"/>
    <x v="3"/>
    <s v="WK"/>
    <s v="P"/>
  </r>
  <r>
    <x v="5"/>
    <s v=""/>
    <s v=""/>
    <s v="I"/>
    <n v="18305"/>
    <s v="APC"/>
    <n v="30"/>
    <s v=" 8:43 AM"/>
    <s v=" 9:20 AM"/>
    <s v="FEDWLAY"/>
    <s v="KENTSND3"/>
    <n v="0.5428572"/>
    <n v="24"/>
    <n v="19"/>
    <n v="24"/>
    <n v="38"/>
    <n v="14"/>
    <n v="24"/>
    <n v="38"/>
    <n v="14"/>
    <n v="28"/>
    <n v="9"/>
    <n v="37"/>
    <n v="39"/>
    <n v="10.6"/>
    <n v="1"/>
    <n v="0.6166666666666667"/>
    <s v="#Name?"/>
    <n v="255"/>
    <n v="157"/>
    <n v="6120"/>
    <n v="35"/>
    <x v="3"/>
    <s v="WK"/>
    <s v="O"/>
  </r>
  <r>
    <x v="5"/>
    <s v=""/>
    <s v=""/>
    <s v="I"/>
    <n v="18304"/>
    <s v="APC"/>
    <n v="30"/>
    <s v=" 9:43 AM"/>
    <s v="10:21 AM"/>
    <s v="FEDWLAY"/>
    <s v="KENTSND3"/>
    <n v="0.4857143"/>
    <n v="21"/>
    <n v="17"/>
    <n v="21"/>
    <n v="35"/>
    <n v="10"/>
    <n v="21"/>
    <n v="35"/>
    <n v="10"/>
    <n v="27"/>
    <n v="7"/>
    <n v="38"/>
    <n v="33"/>
    <n v="10.6"/>
    <n v="1.0333333333333334"/>
    <n v="0.6333333333333333"/>
    <s v="#Name?"/>
    <n v="264"/>
    <n v="162"/>
    <n v="5355"/>
    <n v="35"/>
    <x v="3"/>
    <s v="WK"/>
    <s v="O"/>
  </r>
  <r>
    <x v="5"/>
    <s v=""/>
    <s v=""/>
    <s v="I"/>
    <n v="18305"/>
    <s v="APC"/>
    <n v="30"/>
    <s v="10:43 AM"/>
    <s v="11:21 AM"/>
    <s v="FEDWLAY"/>
    <s v="KENTSND3"/>
    <n v="0.3714286"/>
    <n v="18"/>
    <n v="13"/>
    <n v="18"/>
    <n v="32"/>
    <n v="9"/>
    <n v="18"/>
    <n v="32"/>
    <n v="9"/>
    <n v="20"/>
    <n v="7"/>
    <n v="38"/>
    <n v="28"/>
    <n v="10.6"/>
    <n v="1.0333333333333334"/>
    <n v="0.6333333333333333"/>
    <s v="#Name?"/>
    <n v="264"/>
    <n v="162"/>
    <n v="4590"/>
    <n v="35"/>
    <x v="3"/>
    <s v="WK"/>
    <s v="O"/>
  </r>
  <r>
    <x v="5"/>
    <s v=""/>
    <s v=""/>
    <s v="I"/>
    <n v="18304"/>
    <s v="APC"/>
    <n v="30"/>
    <s v="11:43 AM"/>
    <s v="12:23 PM"/>
    <s v="FEDWLAY"/>
    <s v="KENTSND3"/>
    <n v="0.4857143"/>
    <n v="21"/>
    <n v="17"/>
    <n v="21"/>
    <n v="31"/>
    <n v="14"/>
    <n v="21"/>
    <n v="31"/>
    <n v="14"/>
    <n v="27"/>
    <n v="11"/>
    <n v="40"/>
    <n v="32"/>
    <n v="10.6"/>
    <n v="1.0666666666666667"/>
    <n v="0.6666666666666666"/>
    <s v="#Name?"/>
    <n v="272"/>
    <n v="170"/>
    <n v="5355"/>
    <n v="35"/>
    <x v="3"/>
    <s v="WK"/>
    <s v="O"/>
  </r>
  <r>
    <x v="5"/>
    <s v=""/>
    <s v=""/>
    <s v="I"/>
    <n v="18305"/>
    <s v="APC"/>
    <n v="30"/>
    <s v="12:43 PM"/>
    <s v=" 1:23 PM"/>
    <s v="FEDWLAY"/>
    <s v="KENTSND3"/>
    <n v="0.5142857"/>
    <n v="26"/>
    <n v="18"/>
    <n v="26"/>
    <n v="43"/>
    <n v="16"/>
    <n v="26"/>
    <n v="43"/>
    <n v="16"/>
    <n v="35"/>
    <n v="9"/>
    <n v="40"/>
    <n v="39"/>
    <n v="10.6"/>
    <n v="1.0666666666666667"/>
    <n v="0.6666666666666666"/>
    <s v="#Name?"/>
    <n v="272"/>
    <n v="170"/>
    <n v="6630"/>
    <n v="35"/>
    <x v="3"/>
    <s v="WK"/>
    <s v="O"/>
  </r>
  <r>
    <x v="5"/>
    <s v=""/>
    <s v=""/>
    <s v="I"/>
    <n v="18304"/>
    <s v="APC"/>
    <n v="30"/>
    <s v=" 1:42 PM"/>
    <s v=" 2:22 PM"/>
    <s v="FEDWLAY"/>
    <s v="KENTSND3"/>
    <n v="0.5142857"/>
    <n v="26"/>
    <n v="18"/>
    <n v="26"/>
    <n v="46"/>
    <n v="17"/>
    <n v="26"/>
    <n v="46"/>
    <n v="17"/>
    <n v="32"/>
    <n v="11"/>
    <n v="40"/>
    <n v="39"/>
    <n v="10.6"/>
    <n v="1.05"/>
    <n v="0.6666666666666666"/>
    <s v="#Name?"/>
    <n v="268"/>
    <n v="170"/>
    <n v="6630"/>
    <n v="35"/>
    <x v="3"/>
    <s v="WK"/>
    <s v="O"/>
  </r>
  <r>
    <x v="5"/>
    <s v=""/>
    <s v=""/>
    <s v="I"/>
    <n v="18305"/>
    <s v="APC"/>
    <n v="28"/>
    <s v=" 2:52 PM"/>
    <s v=" 3:32 PM"/>
    <s v="FEDWLAY"/>
    <s v="KENTSND3"/>
    <n v="0.5714286"/>
    <n v="29"/>
    <n v="20"/>
    <n v="29"/>
    <n v="50"/>
    <n v="20"/>
    <n v="27"/>
    <n v="50"/>
    <n v="19"/>
    <n v="34"/>
    <n v="12"/>
    <n v="40"/>
    <n v="44"/>
    <n v="10.6"/>
    <n v="1.2166666666666666"/>
    <n v="0.6666666666666666"/>
    <s v="#Name?"/>
    <n v="310"/>
    <n v="170"/>
    <n v="7395"/>
    <n v="35"/>
    <x v="3"/>
    <s v="WK"/>
    <s v="P"/>
  </r>
  <r>
    <x v="5"/>
    <s v=""/>
    <s v=""/>
    <s v="I"/>
    <n v="18304"/>
    <s v="APC"/>
    <n v="30"/>
    <s v=" 3:30 PM"/>
    <s v=" 4:08 PM"/>
    <s v="FEDWLAY"/>
    <s v="KENTSND3"/>
    <n v="0.4"/>
    <n v="21"/>
    <n v="14"/>
    <n v="21"/>
    <n v="37"/>
    <n v="10"/>
    <n v="19"/>
    <n v="32"/>
    <n v="10"/>
    <n v="24"/>
    <n v="5"/>
    <n v="38"/>
    <n v="33"/>
    <n v="10.6"/>
    <n v="0.8"/>
    <n v="0.6333333333333333"/>
    <s v="#Name?"/>
    <n v="204"/>
    <n v="162"/>
    <n v="5355"/>
    <n v="35"/>
    <x v="3"/>
    <s v="WK"/>
    <s v="P"/>
  </r>
  <r>
    <x v="5"/>
    <s v=""/>
    <s v=""/>
    <s v="I"/>
    <n v="18004"/>
    <s v="APC"/>
    <n v="28"/>
    <s v=" 4:06 PM"/>
    <s v=" 4:44 PM"/>
    <s v="FEDWLAY"/>
    <s v="KENTSND3"/>
    <n v="0.3714286"/>
    <n v="18"/>
    <n v="13"/>
    <n v="18"/>
    <n v="29"/>
    <n v="6"/>
    <n v="17"/>
    <n v="29"/>
    <n v="6"/>
    <n v="24"/>
    <n v="6"/>
    <n v="38"/>
    <n v="28"/>
    <n v="10.6"/>
    <n v="1.2333333333333334"/>
    <n v="0.6333333333333333"/>
    <s v="#Name?"/>
    <n v="314"/>
    <n v="162"/>
    <n v="4590"/>
    <n v="35"/>
    <x v="3"/>
    <s v="WK"/>
    <s v="P"/>
  </r>
  <r>
    <x v="5"/>
    <s v=""/>
    <s v=""/>
    <s v="I"/>
    <n v="18306"/>
    <s v="APC"/>
    <n v="29"/>
    <s v=" 4:36 PM"/>
    <s v=" 5:14 PM"/>
    <s v="FEDWLAY"/>
    <s v="KENTSND3"/>
    <n v="0.4285714"/>
    <n v="20"/>
    <n v="15"/>
    <n v="20"/>
    <n v="31"/>
    <n v="13"/>
    <n v="19"/>
    <n v="27"/>
    <n v="11"/>
    <n v="23"/>
    <n v="7"/>
    <n v="38"/>
    <n v="32"/>
    <n v="10.6"/>
    <n v="1.2666666666666666"/>
    <n v="0.6333333333333333"/>
    <s v="#Name?"/>
    <n v="323"/>
    <n v="162"/>
    <n v="5100"/>
    <n v="35"/>
    <x v="3"/>
    <s v="WK"/>
    <s v="P"/>
  </r>
  <r>
    <x v="5"/>
    <s v=""/>
    <s v=""/>
    <s v="I"/>
    <n v="18309"/>
    <s v="APC"/>
    <n v="32"/>
    <s v=" 5:11 PM"/>
    <s v=" 5:49 PM"/>
    <s v="FEDWLAY"/>
    <s v="KENTSND3"/>
    <n v="0.3714286"/>
    <n v="17"/>
    <n v="13"/>
    <n v="17"/>
    <n v="36"/>
    <n v="6"/>
    <n v="16"/>
    <n v="32"/>
    <n v="4"/>
    <n v="27"/>
    <n v="4"/>
    <n v="38"/>
    <n v="27"/>
    <n v="10.6"/>
    <n v="0.7833333333333333"/>
    <n v="0.6333333333333333"/>
    <s v="#Name?"/>
    <n v="200"/>
    <n v="162"/>
    <n v="4335"/>
    <n v="35"/>
    <x v="3"/>
    <s v="WK"/>
    <s v="P"/>
  </r>
  <r>
    <x v="5"/>
    <s v=""/>
    <s v=""/>
    <s v="I"/>
    <n v="15404"/>
    <s v="APC"/>
    <n v="30"/>
    <s v=" 5:45 PM"/>
    <s v=" 6:21 PM"/>
    <s v="FEDWLAY"/>
    <s v="KENTSND3"/>
    <n v="0.3714286"/>
    <n v="18"/>
    <n v="13"/>
    <n v="18"/>
    <n v="26"/>
    <n v="7"/>
    <n v="17"/>
    <n v="25"/>
    <n v="6"/>
    <n v="22"/>
    <n v="5"/>
    <n v="36"/>
    <n v="30"/>
    <n v="10.6"/>
    <n v="1.4"/>
    <n v="0.6"/>
    <s v="#Name?"/>
    <n v="357"/>
    <n v="153"/>
    <n v="4590"/>
    <n v="35"/>
    <x v="3"/>
    <s v="WK"/>
    <s v="O"/>
  </r>
  <r>
    <x v="5"/>
    <s v=""/>
    <s v=""/>
    <s v="O"/>
    <n v="18204"/>
    <s v="APC"/>
    <n v="34"/>
    <s v=" 6:39 AM"/>
    <s v=" 7:18 AM"/>
    <s v="KENTSND9"/>
    <s v="FED TC1"/>
    <n v="0.5142857"/>
    <n v="21"/>
    <n v="18"/>
    <n v="21"/>
    <n v="32"/>
    <n v="11"/>
    <n v="24"/>
    <n v="40"/>
    <n v="13"/>
    <n v="33"/>
    <n v="8"/>
    <n v="39"/>
    <n v="32"/>
    <n v="10.4"/>
    <n v="0.65"/>
    <n v="0.65"/>
    <s v="#Name?"/>
    <n v="166"/>
    <n v="166"/>
    <n v="5355"/>
    <n v="35"/>
    <x v="3"/>
    <s v="WK"/>
    <s v="P"/>
  </r>
  <r>
    <x v="5"/>
    <s v=""/>
    <s v=""/>
    <s v="O"/>
    <n v="18305"/>
    <s v="APC"/>
    <n v="29"/>
    <s v=" 7:40 AM"/>
    <s v=" 8:20 AM"/>
    <s v="KENTSND9"/>
    <s v="FEDWLAY"/>
    <n v="0.3714286"/>
    <n v="17"/>
    <n v="13"/>
    <n v="17"/>
    <n v="29"/>
    <n v="9"/>
    <n v="20"/>
    <n v="32"/>
    <n v="10"/>
    <n v="23"/>
    <n v="7"/>
    <n v="40"/>
    <n v="26"/>
    <n v="10.4"/>
    <n v="0.6666666666666666"/>
    <n v="0.6666666666666666"/>
    <s v="#Name?"/>
    <n v="170"/>
    <n v="170"/>
    <n v="4335"/>
    <n v="35"/>
    <x v="3"/>
    <s v="WK"/>
    <s v="P"/>
  </r>
  <r>
    <x v="5"/>
    <s v=""/>
    <s v=""/>
    <s v="O"/>
    <n v="18304"/>
    <s v="APC"/>
    <n v="31"/>
    <s v=" 8:39 AM"/>
    <s v=" 9:19 AM"/>
    <s v="KENTSND9"/>
    <s v="FEDWLAY"/>
    <n v="0.4285714"/>
    <n v="19"/>
    <n v="15"/>
    <n v="19"/>
    <n v="31"/>
    <n v="7"/>
    <n v="22"/>
    <n v="34"/>
    <n v="12"/>
    <n v="22"/>
    <n v="6"/>
    <n v="40"/>
    <n v="28"/>
    <n v="10.4"/>
    <n v="0.6666666666666666"/>
    <n v="0.6666666666666666"/>
    <s v="#Name?"/>
    <n v="170"/>
    <n v="170"/>
    <n v="4845"/>
    <n v="35"/>
    <x v="3"/>
    <s v="WK"/>
    <s v="O"/>
  </r>
  <r>
    <x v="5"/>
    <s v=""/>
    <s v=""/>
    <s v="O"/>
    <n v="18305"/>
    <s v="APC"/>
    <n v="30"/>
    <s v=" 9:42 AM"/>
    <s v="10:19 AM"/>
    <s v="KENT LAY"/>
    <s v="FEDWLAY"/>
    <n v="0.3142857"/>
    <n v="17"/>
    <n v="11"/>
    <n v="17"/>
    <n v="29"/>
    <n v="9"/>
    <n v="17"/>
    <n v="29"/>
    <n v="9"/>
    <n v="18"/>
    <n v="4"/>
    <n v="37"/>
    <n v="28"/>
    <n v="10.6"/>
    <n v="0.9833333333333333"/>
    <n v="0.6166666666666667"/>
    <s v="#Name?"/>
    <n v="251"/>
    <n v="157"/>
    <n v="4335"/>
    <n v="35"/>
    <x v="3"/>
    <s v="WK"/>
    <s v="O"/>
  </r>
  <r>
    <x v="5"/>
    <s v=""/>
    <s v=""/>
    <s v="O"/>
    <n v="18304"/>
    <s v="APC"/>
    <n v="30"/>
    <s v="10:42 AM"/>
    <s v="11:19 AM"/>
    <s v="KENT LAY"/>
    <s v="FEDWLAY"/>
    <n v="0.3142857"/>
    <n v="17"/>
    <n v="11"/>
    <n v="17"/>
    <n v="39"/>
    <n v="10"/>
    <n v="17"/>
    <n v="39"/>
    <n v="10"/>
    <n v="32"/>
    <n v="5"/>
    <n v="37"/>
    <n v="28"/>
    <n v="10.6"/>
    <n v="0.9666666666666667"/>
    <n v="0.6166666666666667"/>
    <s v="#Name?"/>
    <n v="246"/>
    <n v="157"/>
    <n v="4335"/>
    <n v="35"/>
    <x v="3"/>
    <s v="WK"/>
    <s v="O"/>
  </r>
  <r>
    <x v="5"/>
    <s v=""/>
    <s v=""/>
    <s v="O"/>
    <n v="18305"/>
    <s v="APC"/>
    <n v="30"/>
    <s v="11:41 AM"/>
    <s v="12:19 PM"/>
    <s v="KENT LAY"/>
    <s v="FEDWLAY"/>
    <n v="0.4"/>
    <n v="20"/>
    <n v="14"/>
    <n v="20"/>
    <n v="36"/>
    <n v="13"/>
    <n v="20"/>
    <n v="36"/>
    <n v="13"/>
    <n v="26"/>
    <n v="9"/>
    <n v="38"/>
    <n v="32"/>
    <n v="10.6"/>
    <n v="0.9666666666666667"/>
    <n v="0.6333333333333333"/>
    <s v="#Name?"/>
    <n v="246"/>
    <n v="162"/>
    <n v="5100"/>
    <n v="35"/>
    <x v="3"/>
    <s v="WK"/>
    <s v="O"/>
  </r>
  <r>
    <x v="5"/>
    <s v=""/>
    <s v=""/>
    <s v="O"/>
    <n v="18304"/>
    <s v="APC"/>
    <n v="30"/>
    <s v="12:41 PM"/>
    <s v=" 1:19 PM"/>
    <s v="KENT LAY"/>
    <s v="FEDWLAY"/>
    <n v="0.3714286"/>
    <n v="19"/>
    <n v="13"/>
    <n v="19"/>
    <n v="37"/>
    <n v="5"/>
    <n v="19"/>
    <n v="37"/>
    <n v="5"/>
    <n v="32"/>
    <n v="3"/>
    <n v="38"/>
    <n v="30"/>
    <n v="10.6"/>
    <n v="0.9333333333333333"/>
    <n v="0.6333333333333333"/>
    <s v="#Name?"/>
    <n v="238"/>
    <n v="162"/>
    <n v="4845"/>
    <n v="35"/>
    <x v="3"/>
    <s v="WK"/>
    <s v="O"/>
  </r>
  <r>
    <x v="5"/>
    <s v=""/>
    <s v=""/>
    <s v="O"/>
    <n v="18305"/>
    <s v="APC"/>
    <n v="29"/>
    <s v=" 1:41 PM"/>
    <s v=" 2:19 PM"/>
    <s v="KENT LAY"/>
    <s v="FEDWLAY"/>
    <n v="0.5142857"/>
    <n v="27"/>
    <n v="18"/>
    <n v="27"/>
    <n v="37"/>
    <n v="15"/>
    <n v="27"/>
    <n v="37"/>
    <n v="15"/>
    <n v="25"/>
    <n v="10"/>
    <n v="38"/>
    <n v="43"/>
    <n v="10.6"/>
    <n v="0.9333333333333333"/>
    <n v="0.6333333333333333"/>
    <s v="#Name?"/>
    <n v="238"/>
    <n v="162"/>
    <n v="6885"/>
    <n v="35"/>
    <x v="3"/>
    <s v="WK"/>
    <s v="O"/>
  </r>
  <r>
    <x v="5"/>
    <s v=""/>
    <s v=""/>
    <s v="O"/>
    <n v="18304"/>
    <s v="APC"/>
    <n v="30"/>
    <s v=" 2:40 PM"/>
    <s v=" 3:20 PM"/>
    <s v="KENT LAY"/>
    <s v="FEDWLAY"/>
    <n v="0.5142857"/>
    <n v="27"/>
    <n v="18"/>
    <n v="27"/>
    <n v="39"/>
    <n v="17"/>
    <n v="27"/>
    <n v="39"/>
    <n v="17"/>
    <n v="28"/>
    <n v="11"/>
    <n v="40"/>
    <n v="40"/>
    <n v="10.6"/>
    <n v="0.9666666666666667"/>
    <n v="0.6666666666666666"/>
    <s v="#Name?"/>
    <n v="246"/>
    <n v="170"/>
    <n v="6885"/>
    <n v="35"/>
    <x v="3"/>
    <s v="WK"/>
    <s v="O"/>
  </r>
  <r>
    <x v="5"/>
    <s v=""/>
    <s v=""/>
    <s v="O"/>
    <n v="18306"/>
    <s v="APC"/>
    <n v="28"/>
    <s v=" 3:14 PM"/>
    <s v=" 3:58 PM"/>
    <s v="KENTSND9"/>
    <s v="FEDWLAY"/>
    <n v="0.5142857"/>
    <n v="22"/>
    <n v="18"/>
    <n v="22"/>
    <n v="35"/>
    <n v="11"/>
    <n v="25"/>
    <n v="38"/>
    <n v="12"/>
    <n v="31"/>
    <n v="10"/>
    <n v="44"/>
    <n v="30"/>
    <n v="10.4"/>
    <n v="0.7333333333333333"/>
    <n v="0.7333333333333333"/>
    <s v="#Name?"/>
    <n v="187"/>
    <n v="187"/>
    <n v="5610"/>
    <n v="35"/>
    <x v="3"/>
    <s v="WK"/>
    <s v="P"/>
  </r>
  <r>
    <x v="5"/>
    <s v=""/>
    <s v=""/>
    <s v="O"/>
    <n v="18308"/>
    <s v="APC"/>
    <n v="25"/>
    <s v=" 3:44 PM"/>
    <s v=" 4:27 PM"/>
    <s v="KENTSND9"/>
    <s v="FED TC1"/>
    <n v="0.4857143"/>
    <n v="17"/>
    <n v="17"/>
    <n v="17"/>
    <n v="27"/>
    <n v="9"/>
    <n v="22"/>
    <n v="34"/>
    <n v="13"/>
    <n v="28"/>
    <n v="12"/>
    <n v="43"/>
    <n v="24"/>
    <n v="10.4"/>
    <n v="0.7166666666666667"/>
    <n v="0.7166666666666667"/>
    <s v="#Name?"/>
    <n v="183"/>
    <n v="183"/>
    <n v="4335"/>
    <n v="35"/>
    <x v="3"/>
    <s v="WK"/>
    <s v="P"/>
  </r>
  <r>
    <x v="5"/>
    <s v=""/>
    <s v=""/>
    <s v="O"/>
    <n v="18309"/>
    <s v="APC"/>
    <n v="32"/>
    <s v=" 4:17 PM"/>
    <s v=" 5:02 PM"/>
    <s v="KENTSND9"/>
    <s v="FED TC1"/>
    <n v="0.6"/>
    <n v="22"/>
    <n v="21"/>
    <n v="22"/>
    <n v="38"/>
    <n v="10"/>
    <n v="26"/>
    <n v="44"/>
    <n v="13"/>
    <n v="33"/>
    <n v="12"/>
    <n v="45"/>
    <n v="29"/>
    <n v="10.4"/>
    <n v="0.75"/>
    <n v="0.75"/>
    <s v="#Name?"/>
    <n v="191"/>
    <n v="191"/>
    <n v="5610"/>
    <n v="35"/>
    <x v="3"/>
    <s v="WK"/>
    <s v="P"/>
  </r>
  <r>
    <x v="5"/>
    <s v=""/>
    <s v=""/>
    <s v="O"/>
    <n v="18307"/>
    <s v="APC"/>
    <n v="22"/>
    <s v=" 4:49 PM"/>
    <s v=" 5:34 PM"/>
    <s v="KENTSND9"/>
    <s v="FED TC1"/>
    <n v="0.5428572"/>
    <n v="17"/>
    <n v="19"/>
    <n v="17"/>
    <n v="30"/>
    <n v="9"/>
    <n v="24"/>
    <n v="39"/>
    <n v="11"/>
    <n v="32"/>
    <n v="8"/>
    <n v="45"/>
    <n v="23"/>
    <n v="10.4"/>
    <n v="1.15"/>
    <n v="0.75"/>
    <s v="#Name?"/>
    <n v="293"/>
    <n v="191"/>
    <n v="4335"/>
    <n v="35"/>
    <x v="3"/>
    <s v="WK"/>
    <s v="P"/>
  </r>
  <r>
    <x v="5"/>
    <s v=""/>
    <s v=""/>
    <s v="O"/>
    <n v="15403"/>
    <s v="APC"/>
    <n v="25"/>
    <s v=" 5:23 PM"/>
    <s v=" 6:09 PM"/>
    <s v="KENTSND9"/>
    <s v="FED TC1"/>
    <n v="0.4571429"/>
    <n v="17"/>
    <n v="16"/>
    <n v="17"/>
    <n v="27"/>
    <n v="9"/>
    <n v="20"/>
    <n v="31"/>
    <n v="11"/>
    <n v="22"/>
    <n v="10"/>
    <n v="46"/>
    <n v="22"/>
    <n v="10.4"/>
    <n v="1.1666666666666667"/>
    <n v="0.7666666666666667"/>
    <s v="#Name?"/>
    <n v="298"/>
    <n v="196"/>
    <n v="4335"/>
    <n v="35"/>
    <x v="3"/>
    <s v="WK"/>
    <s v="P"/>
  </r>
  <r>
    <x v="5"/>
    <s v=""/>
    <s v=""/>
    <s v="O"/>
    <n v="18304"/>
    <s v="APC"/>
    <n v="31"/>
    <s v=" 6:00 PM"/>
    <s v=" 6:42 PM"/>
    <s v="KENTSND9"/>
    <s v="FED TC1"/>
    <n v="0.4571429"/>
    <n v="23"/>
    <n v="16"/>
    <n v="23"/>
    <n v="34"/>
    <n v="7"/>
    <n v="23"/>
    <n v="34"/>
    <n v="7"/>
    <n v="23"/>
    <n v="5"/>
    <n v="42"/>
    <n v="33"/>
    <n v="10.4"/>
    <n v="1.2166666666666666"/>
    <n v="0.7"/>
    <s v="#Name?"/>
    <n v="310"/>
    <n v="178"/>
    <n v="5865"/>
    <n v="35"/>
    <x v="3"/>
    <s v="WK"/>
    <s v="O"/>
  </r>
  <r>
    <x v="5"/>
    <s v=""/>
    <s v=""/>
    <s v="O"/>
    <n v="18306"/>
    <s v="APC"/>
    <n v="28"/>
    <s v=" 6:34 PM"/>
    <s v=" 7:14 PM"/>
    <s v="KENTSND9"/>
    <s v="FED TC1"/>
    <n v="0.3428572"/>
    <n v="11"/>
    <n v="12"/>
    <n v="11"/>
    <n v="17"/>
    <n v="5"/>
    <n v="14"/>
    <n v="20"/>
    <n v="8"/>
    <n v="17"/>
    <n v="6"/>
    <n v="40"/>
    <n v="16"/>
    <n v="10.4"/>
    <n v="0.6666666666666666"/>
    <n v="0.6666666666666666"/>
    <s v="#Name?"/>
    <n v="170"/>
    <n v="170"/>
    <n v="2805"/>
    <n v="35"/>
    <x v="3"/>
    <s v="WK"/>
    <s v="O"/>
  </r>
  <r>
    <x v="6"/>
    <s v=""/>
    <s v=""/>
    <s v="I"/>
    <n v="26903"/>
    <s v="APC"/>
    <n v="28"/>
    <s v=" 6:02 AM"/>
    <s v=" 7:03 AM"/>
    <s v="OVLKP&amp;R "/>
    <s v="ITC LAY"/>
    <n v="0.2"/>
    <n v="11"/>
    <n v="6"/>
    <n v="11"/>
    <n v="19"/>
    <n v="3"/>
    <n v="11"/>
    <n v="19"/>
    <n v="3"/>
    <n v="10"/>
    <n v="2"/>
    <n v="61"/>
    <n v="11"/>
    <n v="21.2"/>
    <n v="1.2666666666666666"/>
    <n v="1.0166666666666666"/>
    <s v="#Name?"/>
    <n v="323"/>
    <n v="259"/>
    <n v="2805"/>
    <n v="30"/>
    <x v="4"/>
    <s v="WK"/>
    <s v="P"/>
  </r>
  <r>
    <x v="6"/>
    <s v=""/>
    <s v=""/>
    <s v="I"/>
    <n v="26902"/>
    <s v="APC"/>
    <n v="69"/>
    <s v=" 7:20 AM"/>
    <s v=" 8:23 AM"/>
    <s v="OVLKP&amp;R "/>
    <s v="ITC LAY"/>
    <n v="0.4"/>
    <n v="21"/>
    <n v="14"/>
    <n v="21"/>
    <n v="36"/>
    <n v="13"/>
    <n v="21"/>
    <n v="36"/>
    <n v="13"/>
    <n v="26"/>
    <n v="7"/>
    <n v="63"/>
    <n v="20"/>
    <n v="21.2"/>
    <n v="1.25"/>
    <n v="1.05"/>
    <s v="#Name?"/>
    <n v="319"/>
    <n v="268"/>
    <n v="5355"/>
    <n v="35"/>
    <x v="5"/>
    <s v="WK"/>
    <s v="P"/>
  </r>
  <r>
    <x v="6"/>
    <s v=""/>
    <s v=""/>
    <s v="I"/>
    <n v="26901"/>
    <s v="APC"/>
    <n v="69"/>
    <s v=" 8:16 AM"/>
    <s v=" 9:21 AM"/>
    <s v="OVLKP&amp;R "/>
    <s v="ITC BAY5"/>
    <n v="0.3428572"/>
    <n v="20"/>
    <n v="12"/>
    <n v="20"/>
    <n v="33"/>
    <n v="10"/>
    <n v="20"/>
    <n v="33"/>
    <n v="10"/>
    <n v="22"/>
    <n v="6"/>
    <n v="65"/>
    <n v="18"/>
    <n v="21.1"/>
    <n v="1.7166666666666666"/>
    <n v="1.0833333333333333"/>
    <s v="#Name?"/>
    <n v="438"/>
    <n v="276"/>
    <n v="5100"/>
    <n v="35"/>
    <x v="5"/>
    <s v="WK"/>
    <s v="P"/>
  </r>
  <r>
    <x v="6"/>
    <s v=""/>
    <s v=""/>
    <s v="I"/>
    <n v="26905"/>
    <s v="APC"/>
    <n v="66"/>
    <s v=" 9:00 AM"/>
    <s v="10:02 AM"/>
    <s v="OVLKP&amp;R "/>
    <s v="ITC BAY5"/>
    <n v="0.4074074"/>
    <n v="17"/>
    <n v="11"/>
    <n v="17"/>
    <n v="31"/>
    <n v="7"/>
    <n v="17"/>
    <n v="31"/>
    <n v="7"/>
    <n v="17"/>
    <n v="5"/>
    <n v="62"/>
    <n v="16"/>
    <n v="21.1"/>
    <n v="1.6166666666666667"/>
    <n v="1.0333333333333334"/>
    <s v="#Name?"/>
    <n v="412"/>
    <n v="264"/>
    <n v="4335"/>
    <n v="27"/>
    <x v="6"/>
    <s v="WK"/>
    <s v="O"/>
  </r>
  <r>
    <x v="6"/>
    <s v=""/>
    <s v=""/>
    <s v="I"/>
    <n v="26907"/>
    <s v="APC"/>
    <n v="61"/>
    <s v=" 3:40 PM"/>
    <s v=" 4:49 PM"/>
    <s v="OVLKP&amp;R "/>
    <s v="ITC LAY"/>
    <n v="0.5555556"/>
    <n v="24"/>
    <n v="15"/>
    <n v="24"/>
    <n v="35"/>
    <n v="12"/>
    <n v="24"/>
    <n v="35"/>
    <n v="12"/>
    <n v="25"/>
    <n v="8"/>
    <n v="69"/>
    <n v="21"/>
    <n v="21.2"/>
    <n v="1.4"/>
    <n v="1.15"/>
    <s v="#Name?"/>
    <n v="346"/>
    <n v="284"/>
    <n v="5928"/>
    <n v="27"/>
    <x v="6"/>
    <s v="WK"/>
    <s v="P"/>
  </r>
  <r>
    <x v="6"/>
    <s v=""/>
    <s v=""/>
    <s v="I"/>
    <n v="26908"/>
    <s v="APC"/>
    <n v="68"/>
    <s v=" 4:00 PM"/>
    <s v=" 5:09 PM"/>
    <s v="OVLKP&amp;R "/>
    <s v="ITC LAY"/>
    <n v="0.3142857"/>
    <n v="16"/>
    <n v="11"/>
    <n v="16"/>
    <n v="25"/>
    <n v="5"/>
    <n v="16"/>
    <n v="25"/>
    <n v="5"/>
    <n v="18"/>
    <n v="4"/>
    <n v="69"/>
    <n v="14"/>
    <n v="21.2"/>
    <n v="1.4"/>
    <n v="1.15"/>
    <s v="#Name?"/>
    <n v="357"/>
    <n v="293"/>
    <n v="4080"/>
    <n v="35"/>
    <x v="5"/>
    <s v="WK"/>
    <s v="P"/>
  </r>
  <r>
    <x v="6"/>
    <s v=""/>
    <s v=""/>
    <s v="I"/>
    <n v="26910"/>
    <s v="APC"/>
    <n v="4"/>
    <s v=" 4:20 PM"/>
    <s v=" 5:31 PM"/>
    <s v="OVLKP&amp;R "/>
    <s v="ITC LAY"/>
    <n v="0.2142857"/>
    <n v="13"/>
    <n v="9"/>
    <n v="13"/>
    <n v="16"/>
    <n v="10"/>
    <n v="13"/>
    <n v="16"/>
    <n v="10"/>
    <n v="12"/>
    <n v="6"/>
    <n v="71"/>
    <n v="11"/>
    <n v="21.2"/>
    <n v="1.4333333333333333"/>
    <n v="1.1833333333333333"/>
    <s v="#Name?"/>
    <n v="366"/>
    <n v="302"/>
    <n v="3315"/>
    <n v="42"/>
    <x v="7"/>
    <s v="WK"/>
    <s v="P"/>
  </r>
  <r>
    <x v="6"/>
    <s v=""/>
    <s v=""/>
    <s v="I"/>
    <n v="26911"/>
    <s v="APC"/>
    <n v="32"/>
    <s v=" 4:41 PM"/>
    <s v=" 5:53 PM"/>
    <s v="OVLKP&amp;R "/>
    <s v="ITC BAY5"/>
    <n v="0.4"/>
    <n v="17"/>
    <n v="12"/>
    <n v="17"/>
    <n v="30"/>
    <n v="6"/>
    <n v="17"/>
    <n v="30"/>
    <n v="6"/>
    <n v="21"/>
    <n v="4"/>
    <n v="72"/>
    <n v="14"/>
    <n v="21.1"/>
    <n v="1.8333333333333333"/>
    <n v="1.2"/>
    <s v="#Name?"/>
    <n v="468"/>
    <n v="306"/>
    <n v="4335"/>
    <n v="30"/>
    <x v="4"/>
    <s v="WK"/>
    <s v="P"/>
  </r>
  <r>
    <x v="6"/>
    <s v=""/>
    <s v=""/>
    <s v="I"/>
    <n v="26906"/>
    <s v="APC"/>
    <n v="29"/>
    <s v=" 5:02 PM"/>
    <s v=" 6:19 PM"/>
    <s v="OVLKP&amp;R "/>
    <s v="ITC BAY5"/>
    <n v="0.6333333"/>
    <n v="24"/>
    <n v="19"/>
    <n v="24"/>
    <n v="43"/>
    <n v="5"/>
    <n v="24"/>
    <n v="43"/>
    <n v="5"/>
    <n v="32"/>
    <n v="5"/>
    <n v="77"/>
    <n v="19"/>
    <n v="21.1"/>
    <n v="1.9666666666666666"/>
    <n v="1.2833333333333334"/>
    <s v="#Name?"/>
    <n v="486"/>
    <n v="317"/>
    <n v="5928"/>
    <n v="30"/>
    <x v="4"/>
    <s v="WK"/>
    <s v="P"/>
  </r>
  <r>
    <x v="6"/>
    <s v=""/>
    <s v=""/>
    <s v="I"/>
    <n v="26912"/>
    <s v="APC"/>
    <n v="25"/>
    <s v=" 5:24 PM"/>
    <s v=" 6:42 PM"/>
    <s v="OVLKP&amp;R "/>
    <s v="ITC LAY"/>
    <n v="0.5"/>
    <n v="24"/>
    <n v="21"/>
    <n v="24"/>
    <n v="36"/>
    <n v="15"/>
    <n v="24"/>
    <n v="36"/>
    <n v="15"/>
    <n v="30"/>
    <n v="11"/>
    <n v="78"/>
    <n v="18"/>
    <n v="21.2"/>
    <n v="1.55"/>
    <n v="1.3"/>
    <s v="#Name?"/>
    <n v="395"/>
    <n v="332"/>
    <n v="6120"/>
    <n v="42"/>
    <x v="7"/>
    <s v="WK"/>
    <s v="O"/>
  </r>
  <r>
    <x v="6"/>
    <s v=""/>
    <s v=""/>
    <s v="I"/>
    <n v="20002"/>
    <s v="APC"/>
    <n v="37"/>
    <s v=" 5:42 PM"/>
    <s v=" 6:54 PM"/>
    <s v="OVLKP&amp;R "/>
    <s v="ITC BAY5"/>
    <n v="0.4333333"/>
    <n v="16"/>
    <n v="13"/>
    <n v="16"/>
    <n v="30"/>
    <n v="6"/>
    <n v="16"/>
    <n v="30"/>
    <n v="6"/>
    <n v="21"/>
    <n v="5"/>
    <n v="72"/>
    <n v="13"/>
    <n v="21.1"/>
    <n v="2.0166666666666666"/>
    <n v="1.2"/>
    <s v="#Name?"/>
    <n v="514"/>
    <n v="306"/>
    <n v="4080"/>
    <n v="30"/>
    <x v="4"/>
    <s v="WK"/>
    <s v="O"/>
  </r>
  <r>
    <x v="6"/>
    <s v=""/>
    <s v=""/>
    <s v="I"/>
    <n v="26909"/>
    <s v="APC"/>
    <n v="29"/>
    <s v=" 6:04 PM"/>
    <s v=" 7:14 PM"/>
    <s v="OVLKP&amp;R "/>
    <s v="ITC BAY5"/>
    <n v="0.4666667"/>
    <n v="18"/>
    <n v="14"/>
    <n v="18"/>
    <n v="30"/>
    <n v="8"/>
    <n v="18"/>
    <n v="30"/>
    <n v="8"/>
    <n v="20"/>
    <n v="6"/>
    <n v="70"/>
    <n v="15"/>
    <n v="21.1"/>
    <n v="1.7666666666666666"/>
    <n v="1.1666666666666667"/>
    <s v="#Name?"/>
    <n v="436"/>
    <n v="288"/>
    <n v="4446"/>
    <n v="30"/>
    <x v="4"/>
    <s v="WK"/>
    <s v="O"/>
  </r>
  <r>
    <x v="6"/>
    <s v=""/>
    <s v=""/>
    <s v="I"/>
    <n v="26907"/>
    <s v="APC"/>
    <n v="61"/>
    <s v=" 6:32 PM"/>
    <s v=" 7:38 PM"/>
    <s v="OVLKP&amp;R "/>
    <s v="ITC BAY5"/>
    <n v="0.5555556"/>
    <n v="19"/>
    <n v="15"/>
    <n v="19"/>
    <n v="27"/>
    <n v="9"/>
    <n v="19"/>
    <n v="27"/>
    <n v="9"/>
    <n v="22"/>
    <n v="7"/>
    <n v="66"/>
    <n v="17"/>
    <n v="21.1"/>
    <n v="1.6666666666666667"/>
    <n v="1.1"/>
    <s v="#Name?"/>
    <n v="425"/>
    <n v="280"/>
    <n v="4845"/>
    <n v="27"/>
    <x v="6"/>
    <s v="WK"/>
    <s v="O"/>
  </r>
  <r>
    <x v="6"/>
    <s v=""/>
    <s v=""/>
    <s v="I"/>
    <n v="26908"/>
    <s v="APC"/>
    <n v="66"/>
    <s v=" 7:00 PM"/>
    <s v=" 8:01 PM"/>
    <s v="OVLKP&amp;R "/>
    <s v="ITC BAY5"/>
    <n v="0.3714286"/>
    <n v="15"/>
    <n v="13"/>
    <n v="15"/>
    <n v="28"/>
    <n v="7"/>
    <n v="15"/>
    <n v="28"/>
    <n v="7"/>
    <n v="24"/>
    <n v="5"/>
    <n v="61"/>
    <n v="15"/>
    <n v="21.1"/>
    <n v="1.2666666666666666"/>
    <n v="1.0166666666666666"/>
    <s v="#Name?"/>
    <n v="323"/>
    <n v="259"/>
    <n v="3825"/>
    <n v="35"/>
    <x v="5"/>
    <s v="WK"/>
    <s v="O"/>
  </r>
  <r>
    <x v="6"/>
    <s v=""/>
    <s v=""/>
    <s v="I"/>
    <n v="26910"/>
    <s v="APC"/>
    <n v="4"/>
    <s v=" 7:28 PM"/>
    <s v=" 8:26 PM"/>
    <s v="OVLKP&amp;R "/>
    <s v="ITC BAY5"/>
    <n v="0.2142857"/>
    <n v="14"/>
    <n v="9"/>
    <n v="14"/>
    <n v="17"/>
    <n v="12"/>
    <n v="14"/>
    <n v="17"/>
    <n v="12"/>
    <n v="13"/>
    <n v="5"/>
    <n v="58"/>
    <n v="14"/>
    <n v="21.1"/>
    <n v="1.1333333333333333"/>
    <n v="0.9666666666666667"/>
    <s v="#Name?"/>
    <n v="289"/>
    <n v="246"/>
    <n v="3570"/>
    <n v="42"/>
    <x v="7"/>
    <s v="WK"/>
    <s v="O"/>
  </r>
  <r>
    <x v="6"/>
    <s v=""/>
    <s v=""/>
    <s v="O"/>
    <n v="26902"/>
    <s v="APC"/>
    <n v="69"/>
    <s v=" 6:07 AM"/>
    <s v=" 7:08 AM"/>
    <s v="ITC LAY"/>
    <s v="OVLKP&amp;R "/>
    <n v="0.3142857"/>
    <n v="17"/>
    <n v="11"/>
    <n v="17"/>
    <n v="28"/>
    <n v="9"/>
    <n v="17"/>
    <n v="28"/>
    <n v="9"/>
    <n v="22"/>
    <n v="5"/>
    <n v="61"/>
    <n v="17"/>
    <n v="21"/>
    <n v="1.4333333333333333"/>
    <n v="1.0166666666666666"/>
    <s v="#Name?"/>
    <n v="366"/>
    <n v="259"/>
    <n v="4335"/>
    <n v="35"/>
    <x v="5"/>
    <s v="WK"/>
    <s v="P"/>
  </r>
  <r>
    <x v="6"/>
    <s v=""/>
    <s v=""/>
    <s v="O"/>
    <n v="26904"/>
    <s v="APC"/>
    <n v="6"/>
    <s v=" 6:33 AM"/>
    <s v=" 7:40 AM"/>
    <s v="ITC LAY"/>
    <s v="OVLKP&amp;R "/>
    <n v="0.3571429"/>
    <n v="28"/>
    <n v="15"/>
    <n v="28"/>
    <n v="34"/>
    <n v="22"/>
    <n v="28"/>
    <n v="34"/>
    <n v="22"/>
    <n v="19"/>
    <n v="11"/>
    <n v="67"/>
    <n v="25"/>
    <n v="21"/>
    <n v="1.5333333333333334"/>
    <n v="1.1166666666666667"/>
    <s v="#Name?"/>
    <n v="391"/>
    <n v="285"/>
    <n v="7140"/>
    <n v="42"/>
    <x v="7"/>
    <s v="WK"/>
    <s v="P"/>
  </r>
  <r>
    <x v="6"/>
    <s v=""/>
    <s v=""/>
    <s v="O"/>
    <n v="26901"/>
    <s v="APC"/>
    <n v="69"/>
    <s v=" 6:52 AM"/>
    <s v=" 8:01 AM"/>
    <s v="ITC LAY"/>
    <s v="OVLKP&amp;R "/>
    <n v="0.3714286"/>
    <n v="18"/>
    <n v="13"/>
    <n v="18"/>
    <n v="31"/>
    <n v="10"/>
    <n v="18"/>
    <n v="31"/>
    <n v="10"/>
    <n v="22"/>
    <n v="6"/>
    <n v="69"/>
    <n v="16"/>
    <n v="21"/>
    <n v="1.35"/>
    <n v="1.15"/>
    <s v="#Name?"/>
    <n v="344"/>
    <n v="293"/>
    <n v="4590"/>
    <n v="35"/>
    <x v="5"/>
    <s v="WK"/>
    <s v="P"/>
  </r>
  <r>
    <x v="6"/>
    <s v=""/>
    <s v=""/>
    <s v="O"/>
    <n v="26903"/>
    <s v="APC"/>
    <n v="28"/>
    <s v=" 7:15 AM"/>
    <s v=" 8:27 AM"/>
    <s v="ITC LAY"/>
    <s v="OVLKP&amp;R "/>
    <n v="0.3333333"/>
    <n v="14"/>
    <n v="10"/>
    <n v="14"/>
    <n v="22"/>
    <n v="3"/>
    <n v="14"/>
    <n v="22"/>
    <n v="3"/>
    <n v="18"/>
    <n v="2"/>
    <n v="72"/>
    <n v="12"/>
    <n v="21"/>
    <n v="1.5666666666666667"/>
    <n v="1.2"/>
    <s v="#Name?"/>
    <n v="387"/>
    <n v="296"/>
    <n v="3458"/>
    <n v="30"/>
    <x v="4"/>
    <s v="WK"/>
    <s v="P"/>
  </r>
  <r>
    <x v="6"/>
    <s v=""/>
    <s v=""/>
    <s v="O"/>
    <n v="26905"/>
    <s v="APC"/>
    <n v="66"/>
    <s v=" 7:36 AM"/>
    <s v=" 8:48 AM"/>
    <s v="ITC LAY"/>
    <s v="OVLKP&amp;R "/>
    <n v="0.6666667"/>
    <n v="23"/>
    <n v="18"/>
    <n v="23"/>
    <n v="36"/>
    <n v="10"/>
    <n v="23"/>
    <n v="36"/>
    <n v="10"/>
    <n v="26"/>
    <n v="7"/>
    <n v="72"/>
    <n v="19"/>
    <n v="21"/>
    <n v="1.6166666666666667"/>
    <n v="1.2"/>
    <s v="#Name?"/>
    <n v="412"/>
    <n v="306"/>
    <n v="5865"/>
    <n v="27"/>
    <x v="6"/>
    <s v="WK"/>
    <s v="P"/>
  </r>
  <r>
    <x v="6"/>
    <s v=""/>
    <s v=""/>
    <s v="O"/>
    <n v="23702"/>
    <s v="APC"/>
    <n v="67"/>
    <s v=" 7:57 AM"/>
    <s v=" 9:09 AM"/>
    <s v="ITC LAY"/>
    <s v="OVLKP&amp;R "/>
    <n v="0.8518519"/>
    <n v="28"/>
    <n v="23"/>
    <n v="28"/>
    <n v="43"/>
    <n v="13"/>
    <n v="28"/>
    <n v="43"/>
    <n v="13"/>
    <n v="38"/>
    <n v="10"/>
    <n v="72"/>
    <n v="23"/>
    <n v="21"/>
    <n v="1.9833333333333334"/>
    <n v="1.2"/>
    <s v="#Name?"/>
    <n v="490"/>
    <n v="296"/>
    <n v="6916"/>
    <n v="27"/>
    <x v="6"/>
    <s v="WK"/>
    <s v="P"/>
  </r>
  <r>
    <x v="6"/>
    <s v=""/>
    <s v=""/>
    <s v="O"/>
    <n v="24401"/>
    <s v="APC"/>
    <n v="65"/>
    <s v=" 8:18 AM"/>
    <s v=" 9:30 AM"/>
    <s v="ITC LAY"/>
    <s v="OVLKP&amp;R "/>
    <n v="0.5925926"/>
    <n v="22"/>
    <n v="16"/>
    <n v="22"/>
    <n v="34"/>
    <n v="7"/>
    <n v="22"/>
    <n v="34"/>
    <n v="7"/>
    <n v="27"/>
    <n v="4"/>
    <n v="72"/>
    <n v="18"/>
    <n v="21"/>
    <n v="2.3833333333333333"/>
    <n v="1.2"/>
    <s v="#Name?"/>
    <n v="608"/>
    <n v="306"/>
    <n v="5610"/>
    <n v="27"/>
    <x v="6"/>
    <s v="WK"/>
    <s v="P"/>
  </r>
  <r>
    <x v="6"/>
    <s v=""/>
    <s v=""/>
    <s v="O"/>
    <n v="26902"/>
    <s v="APC"/>
    <n v="69"/>
    <s v=" 8:48 AM"/>
    <s v="10:00 AM"/>
    <s v="ITC LAY"/>
    <s v="OVLKP&amp;R "/>
    <n v="0.6"/>
    <n v="27"/>
    <n v="21"/>
    <n v="27"/>
    <n v="43"/>
    <n v="16"/>
    <n v="27"/>
    <n v="43"/>
    <n v="16"/>
    <n v="33"/>
    <n v="12"/>
    <n v="72"/>
    <n v="22"/>
    <n v="21"/>
    <n v="1.7833333333333334"/>
    <n v="1.2"/>
    <s v="#Name?"/>
    <n v="440"/>
    <n v="296"/>
    <n v="6669"/>
    <n v="35"/>
    <x v="5"/>
    <s v="WK"/>
    <s v="O"/>
  </r>
  <r>
    <x v="6"/>
    <s v=""/>
    <s v=""/>
    <s v="O"/>
    <n v="27702"/>
    <s v="APC"/>
    <n v="68"/>
    <s v=" 9:18 AM"/>
    <s v="10:28 AM"/>
    <s v="ITC LAY"/>
    <s v="OVLKP&amp;R "/>
    <n v="0.4857143"/>
    <n v="23"/>
    <n v="17"/>
    <n v="23"/>
    <n v="32"/>
    <n v="13"/>
    <n v="23"/>
    <n v="32"/>
    <n v="13"/>
    <n v="26"/>
    <n v="10"/>
    <n v="70"/>
    <n v="20"/>
    <n v="21"/>
    <n v="1.9"/>
    <n v="1.1666666666666667"/>
    <s v="#Name?"/>
    <n v="484"/>
    <n v="298"/>
    <n v="5865"/>
    <n v="35"/>
    <x v="5"/>
    <s v="WK"/>
    <s v="O"/>
  </r>
  <r>
    <x v="6"/>
    <s v=""/>
    <s v=""/>
    <s v="O"/>
    <n v="26906"/>
    <s v="APC"/>
    <n v="28"/>
    <s v=" 3:31 PM"/>
    <s v=" 4:44 PM"/>
    <s v="ITC LAY"/>
    <s v="OVLKP&amp;R "/>
    <n v="0.3666667"/>
    <n v="21"/>
    <n v="11"/>
    <n v="21"/>
    <n v="35"/>
    <n v="6"/>
    <n v="21"/>
    <n v="35"/>
    <n v="6"/>
    <n v="16"/>
    <n v="3"/>
    <n v="73"/>
    <n v="17"/>
    <n v="21"/>
    <n v="1.7166666666666666"/>
    <n v="1.2166666666666666"/>
    <s v="#Name?"/>
    <n v="424"/>
    <n v="301"/>
    <n v="5187"/>
    <n v="30"/>
    <x v="4"/>
    <s v="WK"/>
    <s v="P"/>
  </r>
  <r>
    <x v="6"/>
    <s v=""/>
    <s v=""/>
    <s v="O"/>
    <n v="20002"/>
    <s v="APC"/>
    <n v="37"/>
    <s v=" 4:02 PM"/>
    <s v=" 5:16 PM"/>
    <s v="ITC LAY"/>
    <s v="OVLKP&amp;R "/>
    <n v="0.2666667"/>
    <n v="15"/>
    <n v="8"/>
    <n v="15"/>
    <n v="25"/>
    <n v="7"/>
    <n v="15"/>
    <n v="25"/>
    <n v="7"/>
    <n v="14"/>
    <n v="3"/>
    <n v="74"/>
    <n v="12"/>
    <n v="21"/>
    <n v="1.8"/>
    <n v="1.2333333333333334"/>
    <s v="#Name?"/>
    <n v="459"/>
    <n v="314"/>
    <n v="3825"/>
    <n v="30"/>
    <x v="4"/>
    <s v="WK"/>
    <s v="P"/>
  </r>
  <r>
    <x v="6"/>
    <s v=""/>
    <s v=""/>
    <s v="O"/>
    <n v="26909"/>
    <s v="APC"/>
    <n v="29"/>
    <s v=" 4:32 PM"/>
    <s v=" 5:48 PM"/>
    <s v="ITC LAY"/>
    <s v="OVLKP&amp;R "/>
    <n v="0.3"/>
    <n v="15"/>
    <n v="9"/>
    <n v="15"/>
    <n v="23"/>
    <n v="7"/>
    <n v="15"/>
    <n v="23"/>
    <n v="7"/>
    <n v="19"/>
    <n v="3"/>
    <n v="76"/>
    <n v="12"/>
    <n v="21"/>
    <n v="1.7666666666666666"/>
    <n v="1.2666666666666666"/>
    <s v="#Name?"/>
    <n v="436"/>
    <n v="313"/>
    <n v="3705"/>
    <n v="30"/>
    <x v="4"/>
    <s v="WK"/>
    <s v="P"/>
  </r>
  <r>
    <x v="6"/>
    <s v=""/>
    <s v=""/>
    <s v="O"/>
    <n v="26907"/>
    <s v="APC"/>
    <n v="61"/>
    <s v=" 5:02 PM"/>
    <s v=" 6:18 PM"/>
    <s v="ITC LAY"/>
    <s v="OVLKP&amp;R "/>
    <n v="0.4444444"/>
    <n v="19"/>
    <n v="12"/>
    <n v="19"/>
    <n v="46"/>
    <n v="4"/>
    <n v="19"/>
    <n v="46"/>
    <n v="4"/>
    <n v="32"/>
    <n v="4"/>
    <n v="76"/>
    <n v="15"/>
    <n v="21"/>
    <n v="1.4833333333333334"/>
    <n v="1.2666666666666666"/>
    <s v="#Name?"/>
    <n v="378"/>
    <n v="323"/>
    <n v="4845"/>
    <n v="27"/>
    <x v="6"/>
    <s v="WK"/>
    <s v="P"/>
  </r>
  <r>
    <x v="6"/>
    <s v=""/>
    <s v=""/>
    <s v="O"/>
    <n v="26908"/>
    <s v="APC"/>
    <n v="66"/>
    <s v=" 5:32 PM"/>
    <s v=" 6:45 PM"/>
    <s v="ITC LAY"/>
    <s v="OVLKP&amp;R "/>
    <n v="0.2"/>
    <n v="11"/>
    <n v="7"/>
    <n v="11"/>
    <n v="24"/>
    <n v="4"/>
    <n v="11"/>
    <n v="24"/>
    <n v="4"/>
    <n v="14"/>
    <n v="3"/>
    <n v="73"/>
    <n v="9"/>
    <n v="21"/>
    <n v="1.6"/>
    <n v="1.2166666666666666"/>
    <s v="#Name?"/>
    <n v="408"/>
    <n v="310"/>
    <n v="2805"/>
    <n v="35"/>
    <x v="5"/>
    <s v="WK"/>
    <s v="O"/>
  </r>
  <r>
    <x v="6"/>
    <s v=""/>
    <s v=""/>
    <s v="O"/>
    <n v="26910"/>
    <s v="APC"/>
    <n v="4"/>
    <s v=" 6:07 PM"/>
    <s v=" 7:18 PM"/>
    <s v="ITC LAY"/>
    <s v="OVLKP&amp;R "/>
    <n v="0.1428571"/>
    <n v="7"/>
    <n v="6"/>
    <n v="7"/>
    <n v="10"/>
    <n v="5"/>
    <n v="7"/>
    <n v="10"/>
    <n v="5"/>
    <n v="7"/>
    <n v="4"/>
    <n v="71"/>
    <n v="6"/>
    <n v="21"/>
    <n v="1.7833333333333334"/>
    <n v="1.1833333333333333"/>
    <s v="#Name?"/>
    <n v="455"/>
    <n v="302"/>
    <n v="1785"/>
    <n v="42"/>
    <x v="7"/>
    <s v="WK"/>
    <s v="O"/>
  </r>
  <r>
    <x v="6"/>
    <s v=""/>
    <s v=""/>
    <s v="O"/>
    <n v="26912"/>
    <s v="APC"/>
    <n v="25"/>
    <s v=" 7:10 PM"/>
    <s v=" 8:14 PM"/>
    <s v="ITC LAY"/>
    <s v="OVLKP&amp;R "/>
    <n v="0.1190476"/>
    <n v="8"/>
    <n v="5"/>
    <n v="8"/>
    <n v="25"/>
    <n v="3"/>
    <n v="8"/>
    <n v="25"/>
    <n v="3"/>
    <n v="7"/>
    <n v="2"/>
    <n v="64"/>
    <n v="8"/>
    <n v="21"/>
    <n v="1.7"/>
    <n v="1.0666666666666667"/>
    <s v="#Name?"/>
    <n v="434"/>
    <n v="272"/>
    <n v="2040"/>
    <n v="42"/>
    <x v="7"/>
    <s v="WK"/>
    <s v="O"/>
  </r>
  <r>
    <x v="7"/>
    <s v=""/>
    <s v=""/>
    <s v="I"/>
    <n v="93001"/>
    <s v="EST"/>
    <n v="0"/>
    <s v=" 6:33 AM"/>
    <s v=" 7:13 AM"/>
    <s v="RED TCTR"/>
    <s v="KINGP&amp;R "/>
    <m/>
    <n v="5"/>
    <n v="5"/>
    <m/>
    <m/>
    <m/>
    <m/>
    <m/>
    <m/>
    <n v="0"/>
    <n v="0"/>
    <n v="40"/>
    <n v="8"/>
    <n v="7.3"/>
    <n v="0.6666666666666666"/>
    <n v="0.6666666666666666"/>
    <s v="#Name?"/>
    <n v="165"/>
    <n v="165"/>
    <n v="1235"/>
    <n v="30"/>
    <x v="4"/>
    <s v="WK"/>
    <s v="P"/>
  </r>
  <r>
    <x v="7"/>
    <s v=""/>
    <s v=""/>
    <s v="I"/>
    <n v="93002"/>
    <s v="EST"/>
    <n v="0"/>
    <s v=" 7:03 AM"/>
    <s v=" 7:43 AM"/>
    <s v="RED TCTR"/>
    <s v="KINGP&amp;R "/>
    <m/>
    <n v="6"/>
    <n v="6"/>
    <m/>
    <m/>
    <m/>
    <m/>
    <m/>
    <m/>
    <n v="0"/>
    <n v="0"/>
    <n v="40"/>
    <n v="9"/>
    <n v="7.3"/>
    <n v="0.6666666666666666"/>
    <n v="0.6666666666666666"/>
    <s v="#Name?"/>
    <n v="165"/>
    <n v="165"/>
    <n v="1482"/>
    <n v="30"/>
    <x v="4"/>
    <s v="WK"/>
    <s v="P"/>
  </r>
  <r>
    <x v="7"/>
    <s v=""/>
    <s v=""/>
    <s v="I"/>
    <n v="93003"/>
    <s v="EST"/>
    <n v="0"/>
    <s v=" 7:33 AM"/>
    <s v=" 8:13 AM"/>
    <s v="RED TCTR"/>
    <s v="KINGP&amp;R "/>
    <m/>
    <n v="8"/>
    <n v="8"/>
    <m/>
    <m/>
    <m/>
    <m/>
    <m/>
    <m/>
    <n v="0"/>
    <n v="0"/>
    <n v="40"/>
    <n v="12"/>
    <n v="7.3"/>
    <n v="0.6666666666666666"/>
    <n v="0.6666666666666666"/>
    <s v="#Name?"/>
    <n v="165"/>
    <n v="165"/>
    <n v="1976"/>
    <n v="30"/>
    <x v="4"/>
    <s v="WK"/>
    <s v="P"/>
  </r>
  <r>
    <x v="7"/>
    <s v=""/>
    <s v=""/>
    <s v="I"/>
    <n v="93001"/>
    <s v="EST"/>
    <n v="0"/>
    <s v=" 8:03 AM"/>
    <s v=" 8:43 AM"/>
    <s v="RED TCTR"/>
    <s v="KINGP&amp;R "/>
    <m/>
    <n v="8"/>
    <n v="8"/>
    <m/>
    <m/>
    <m/>
    <m/>
    <m/>
    <m/>
    <n v="0"/>
    <n v="0"/>
    <n v="40"/>
    <n v="12"/>
    <n v="7.3"/>
    <n v="0.6666666666666666"/>
    <n v="0.6666666666666666"/>
    <s v="#Name?"/>
    <n v="165"/>
    <n v="165"/>
    <n v="1976"/>
    <n v="30"/>
    <x v="4"/>
    <s v="WK"/>
    <s v="P"/>
  </r>
  <r>
    <x v="7"/>
    <s v=""/>
    <s v=""/>
    <s v="I"/>
    <n v="93004"/>
    <s v="EST"/>
    <n v="0"/>
    <s v=" 3:21 PM"/>
    <s v=" 4:01 PM"/>
    <s v="RED TCTR"/>
    <s v="KINGP&amp;R "/>
    <m/>
    <n v="6"/>
    <n v="6"/>
    <m/>
    <m/>
    <m/>
    <m/>
    <m/>
    <m/>
    <n v="0"/>
    <n v="0"/>
    <n v="40"/>
    <n v="9"/>
    <n v="7.3"/>
    <n v="0.6666666666666666"/>
    <n v="0.6666666666666666"/>
    <s v="#Name?"/>
    <n v="165"/>
    <n v="165"/>
    <n v="1482"/>
    <n v="30"/>
    <x v="4"/>
    <s v="WK"/>
    <s v="P"/>
  </r>
  <r>
    <x v="7"/>
    <s v=""/>
    <s v=""/>
    <s v="I"/>
    <n v="93005"/>
    <s v="EST"/>
    <n v="0"/>
    <s v=" 3:55 PM"/>
    <s v=" 4:35 PM"/>
    <s v="RED TCTR"/>
    <s v="KINGP&amp;R "/>
    <m/>
    <n v="4"/>
    <n v="4"/>
    <m/>
    <m/>
    <m/>
    <m/>
    <m/>
    <m/>
    <n v="0"/>
    <n v="0"/>
    <n v="40"/>
    <n v="6"/>
    <n v="7.3"/>
    <n v="0.6666666666666666"/>
    <n v="0.6666666666666666"/>
    <s v="#Name?"/>
    <n v="165"/>
    <n v="165"/>
    <n v="988"/>
    <n v="30"/>
    <x v="4"/>
    <s v="WK"/>
    <s v="P"/>
  </r>
  <r>
    <x v="7"/>
    <s v=""/>
    <s v=""/>
    <s v="I"/>
    <n v="93006"/>
    <s v="EST"/>
    <n v="0"/>
    <s v=" 4:21 PM"/>
    <s v=" 5:01 PM"/>
    <s v="RED TCTR"/>
    <s v="KINGP&amp;R "/>
    <m/>
    <n v="8"/>
    <n v="8"/>
    <m/>
    <m/>
    <m/>
    <m/>
    <m/>
    <m/>
    <n v="0"/>
    <n v="0"/>
    <n v="40"/>
    <n v="12"/>
    <n v="7.3"/>
    <n v="0.6666666666666666"/>
    <n v="0.6666666666666666"/>
    <s v="#Name?"/>
    <n v="165"/>
    <n v="165"/>
    <n v="1976"/>
    <n v="30"/>
    <x v="4"/>
    <s v="WK"/>
    <s v="P"/>
  </r>
  <r>
    <x v="7"/>
    <s v=""/>
    <s v=""/>
    <s v="I"/>
    <n v="93004"/>
    <s v="EST"/>
    <n v="0"/>
    <s v=" 4:51 PM"/>
    <s v=" 5:31 PM"/>
    <s v="RED TCTR"/>
    <s v="KINGP&amp;R "/>
    <m/>
    <n v="5"/>
    <n v="5"/>
    <m/>
    <m/>
    <m/>
    <m/>
    <m/>
    <m/>
    <n v="0"/>
    <n v="0"/>
    <n v="40"/>
    <n v="8"/>
    <n v="7.3"/>
    <n v="0.6666666666666666"/>
    <n v="0.6666666666666666"/>
    <s v="#Name?"/>
    <n v="165"/>
    <n v="165"/>
    <n v="1235"/>
    <n v="30"/>
    <x v="4"/>
    <s v="WK"/>
    <s v="P"/>
  </r>
  <r>
    <x v="7"/>
    <s v=""/>
    <s v=""/>
    <s v="I"/>
    <n v="93005"/>
    <s v="EST"/>
    <n v="0"/>
    <s v=" 5:21 PM"/>
    <s v=" 6:01 PM"/>
    <s v="RED TCTR"/>
    <s v="KINGP&amp;R "/>
    <m/>
    <n v="4"/>
    <n v="4"/>
    <m/>
    <m/>
    <m/>
    <m/>
    <m/>
    <m/>
    <n v="0"/>
    <n v="0"/>
    <n v="40"/>
    <n v="6"/>
    <n v="7.3"/>
    <n v="0.6666666666666666"/>
    <n v="0.6666666666666666"/>
    <s v="#Name?"/>
    <n v="165"/>
    <n v="165"/>
    <n v="988"/>
    <n v="30"/>
    <x v="4"/>
    <s v="WK"/>
    <s v="P"/>
  </r>
  <r>
    <x v="7"/>
    <s v=""/>
    <s v=""/>
    <s v="O"/>
    <n v="93001"/>
    <s v="EST"/>
    <n v="0"/>
    <s v=" 6:00 AM"/>
    <s v=" 6:33 AM"/>
    <s v="KINGP&amp;R "/>
    <s v="RED TCTR"/>
    <m/>
    <n v="9"/>
    <n v="9"/>
    <m/>
    <m/>
    <m/>
    <m/>
    <m/>
    <m/>
    <n v="0"/>
    <n v="0"/>
    <n v="33"/>
    <n v="16"/>
    <n v="7"/>
    <n v="0.55"/>
    <n v="0.55"/>
    <s v="#Name?"/>
    <n v="136"/>
    <n v="136"/>
    <n v="2223"/>
    <n v="30"/>
    <x v="4"/>
    <s v="WK"/>
    <s v="P"/>
  </r>
  <r>
    <x v="7"/>
    <s v=""/>
    <s v=""/>
    <s v="O"/>
    <n v="93002"/>
    <s v="EST"/>
    <n v="0"/>
    <s v=" 6:30 AM"/>
    <s v=" 7:03 AM"/>
    <s v="KINGP&amp;R "/>
    <s v="RED TCTR"/>
    <m/>
    <n v="6"/>
    <n v="6"/>
    <m/>
    <m/>
    <m/>
    <m/>
    <m/>
    <m/>
    <n v="0"/>
    <n v="0"/>
    <n v="33"/>
    <n v="11"/>
    <n v="7"/>
    <n v="0.55"/>
    <n v="0.55"/>
    <s v="#Name?"/>
    <n v="136"/>
    <n v="136"/>
    <n v="1482"/>
    <n v="30"/>
    <x v="4"/>
    <s v="WK"/>
    <s v="P"/>
  </r>
  <r>
    <x v="7"/>
    <s v=""/>
    <s v=""/>
    <s v="O"/>
    <n v="93003"/>
    <s v="EST"/>
    <n v="0"/>
    <s v=" 7:00 AM"/>
    <s v=" 7:33 AM"/>
    <s v="KINGP&amp;R "/>
    <s v="RED TCTR"/>
    <m/>
    <n v="8"/>
    <n v="8"/>
    <m/>
    <m/>
    <m/>
    <m/>
    <m/>
    <m/>
    <n v="0"/>
    <n v="0"/>
    <n v="33"/>
    <n v="15"/>
    <n v="7"/>
    <n v="0.55"/>
    <n v="0.55"/>
    <s v="#Name?"/>
    <n v="136"/>
    <n v="136"/>
    <n v="1976"/>
    <n v="30"/>
    <x v="4"/>
    <s v="WK"/>
    <s v="P"/>
  </r>
  <r>
    <x v="7"/>
    <s v=""/>
    <s v=""/>
    <s v="O"/>
    <n v="93001"/>
    <s v="EST"/>
    <n v="0"/>
    <s v=" 7:30 AM"/>
    <s v=" 8:03 AM"/>
    <s v="KINGP&amp;R "/>
    <s v="RED TCTR"/>
    <m/>
    <n v="6"/>
    <n v="6"/>
    <m/>
    <m/>
    <m/>
    <m/>
    <m/>
    <m/>
    <n v="0"/>
    <n v="0"/>
    <n v="33"/>
    <n v="11"/>
    <n v="7"/>
    <n v="0.8333333333333334"/>
    <n v="0.55"/>
    <s v="#Name?"/>
    <n v="206"/>
    <n v="136"/>
    <n v="1482"/>
    <n v="30"/>
    <x v="4"/>
    <s v="WK"/>
    <s v="P"/>
  </r>
  <r>
    <x v="7"/>
    <s v=""/>
    <s v=""/>
    <s v="O"/>
    <n v="93002"/>
    <s v="EST"/>
    <n v="0"/>
    <s v=" 8:00 AM"/>
    <s v=" 8:33 AM"/>
    <s v="KINGP&amp;R "/>
    <s v="RED TCTR"/>
    <m/>
    <n v="5"/>
    <n v="5"/>
    <m/>
    <m/>
    <m/>
    <m/>
    <m/>
    <m/>
    <n v="0"/>
    <n v="0"/>
    <n v="33"/>
    <n v="9"/>
    <n v="7"/>
    <n v="0.8333333333333334"/>
    <n v="0.55"/>
    <s v="#Name?"/>
    <n v="206"/>
    <n v="136"/>
    <n v="1235"/>
    <n v="30"/>
    <x v="4"/>
    <s v="WK"/>
    <s v="P"/>
  </r>
  <r>
    <x v="7"/>
    <s v=""/>
    <s v=""/>
    <s v="O"/>
    <n v="93003"/>
    <s v="EST"/>
    <n v="0"/>
    <s v=" 8:30 AM"/>
    <s v=" 9:03 AM"/>
    <s v="KINGP&amp;R "/>
    <s v="RED TCTR"/>
    <m/>
    <n v="7"/>
    <n v="7"/>
    <m/>
    <m/>
    <m/>
    <m/>
    <m/>
    <m/>
    <n v="0"/>
    <n v="0"/>
    <n v="33"/>
    <n v="13"/>
    <n v="7"/>
    <n v="0.8333333333333334"/>
    <n v="0.55"/>
    <s v="#Name?"/>
    <n v="206"/>
    <n v="136"/>
    <n v="1729"/>
    <n v="30"/>
    <x v="4"/>
    <s v="WK"/>
    <s v="P"/>
  </r>
  <r>
    <x v="7"/>
    <s v=""/>
    <s v=""/>
    <s v="O"/>
    <n v="93005"/>
    <s v="EST"/>
    <n v="0"/>
    <s v=" 3:22 PM"/>
    <s v=" 3:55 PM"/>
    <s v="KINGP&amp;R "/>
    <s v="RED TCTR"/>
    <m/>
    <n v="5"/>
    <n v="5"/>
    <m/>
    <m/>
    <m/>
    <m/>
    <m/>
    <m/>
    <n v="0"/>
    <n v="0"/>
    <n v="33"/>
    <n v="9"/>
    <n v="7"/>
    <n v="0.55"/>
    <n v="0.55"/>
    <s v="#Name?"/>
    <n v="136"/>
    <n v="136"/>
    <n v="1235"/>
    <n v="30"/>
    <x v="4"/>
    <s v="WK"/>
    <s v="P"/>
  </r>
  <r>
    <x v="7"/>
    <s v=""/>
    <s v=""/>
    <s v="O"/>
    <n v="93006"/>
    <s v="EST"/>
    <n v="0"/>
    <s v=" 3:48 PM"/>
    <s v=" 4:21 PM"/>
    <s v="KINGP&amp;R "/>
    <s v="RED TCTR"/>
    <m/>
    <n v="9"/>
    <n v="9"/>
    <m/>
    <m/>
    <m/>
    <m/>
    <m/>
    <m/>
    <n v="0"/>
    <n v="0"/>
    <n v="33"/>
    <n v="16"/>
    <n v="7"/>
    <n v="0.55"/>
    <n v="0.55"/>
    <s v="#Name?"/>
    <n v="136"/>
    <n v="136"/>
    <n v="2223"/>
    <n v="30"/>
    <x v="4"/>
    <s v="WK"/>
    <s v="P"/>
  </r>
  <r>
    <x v="7"/>
    <s v=""/>
    <s v=""/>
    <s v="O"/>
    <n v="93004"/>
    <s v="EST"/>
    <n v="0"/>
    <s v=" 4:18 PM"/>
    <s v=" 4:51 PM"/>
    <s v="KINGP&amp;R "/>
    <s v="RED TCTR"/>
    <m/>
    <n v="8"/>
    <n v="8"/>
    <m/>
    <m/>
    <m/>
    <m/>
    <m/>
    <m/>
    <n v="0"/>
    <n v="0"/>
    <n v="33"/>
    <n v="15"/>
    <n v="7"/>
    <n v="0.8333333333333334"/>
    <n v="0.55"/>
    <s v="#Name?"/>
    <n v="206"/>
    <n v="136"/>
    <n v="1976"/>
    <n v="30"/>
    <x v="4"/>
    <s v="WK"/>
    <s v="P"/>
  </r>
  <r>
    <x v="7"/>
    <s v=""/>
    <s v=""/>
    <s v="O"/>
    <n v="93005"/>
    <s v="EST"/>
    <n v="0"/>
    <s v=" 4:48 PM"/>
    <s v=" 5:21 PM"/>
    <s v="KINGP&amp;R "/>
    <s v="RED TCTR"/>
    <m/>
    <n v="7"/>
    <n v="7"/>
    <m/>
    <m/>
    <m/>
    <m/>
    <m/>
    <m/>
    <n v="0"/>
    <n v="0"/>
    <n v="33"/>
    <n v="13"/>
    <n v="7"/>
    <n v="0.7666666666666667"/>
    <n v="0.55"/>
    <s v="#Name?"/>
    <n v="189"/>
    <n v="136"/>
    <n v="1729"/>
    <n v="30"/>
    <x v="4"/>
    <s v="WK"/>
    <s v="P"/>
  </r>
  <r>
    <x v="7"/>
    <s v=""/>
    <s v=""/>
    <s v="O"/>
    <n v="93006"/>
    <s v="EST"/>
    <n v="0"/>
    <s v=" 5:18 PM"/>
    <s v=" 5:51 PM"/>
    <s v="KINGP&amp;R "/>
    <s v="RED TCTR"/>
    <m/>
    <n v="8"/>
    <n v="8"/>
    <m/>
    <m/>
    <m/>
    <m/>
    <m/>
    <m/>
    <n v="0"/>
    <n v="0"/>
    <n v="33"/>
    <n v="15"/>
    <n v="7"/>
    <n v="0.8333333333333334"/>
    <n v="0.55"/>
    <s v="#Name?"/>
    <n v="206"/>
    <n v="136"/>
    <n v="1976"/>
    <n v="30"/>
    <x v="4"/>
    <s v="WK"/>
    <s v="P"/>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J13" firstHeaderRow="1" firstDataRow="2" firstDataCol="1"/>
  <pivotFields count="35">
    <pivotField axis="axisRow" compact="0" outline="0" subtotalTop="0" showAll="0" includeNewItemsInFilter="1">
      <items count="9">
        <item x="0"/>
        <item x="1"/>
        <item x="2"/>
        <item x="3"/>
        <item x="4"/>
        <item x="5"/>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numFmtId="2"/>
    <pivotField compact="0" outline="0" subtotalTop="0" showAll="0" includeNewItemsInFilter="1" numFmtId="2"/>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numFmtId="2"/>
    <pivotField compact="0" outline="0" subtotalTop="0" showAll="0" includeNewItemsInFilter="1" numFmtId="2"/>
    <pivotField compact="0" outline="0" subtotalTop="0" showAll="0" includeNewItemsInFilter="1"/>
    <pivotField compact="0" outline="0" subtotalTop="0" showAll="0" includeNewItemsInFilter="1" numFmtId="2"/>
    <pivotField compact="0" outline="0" subtotalTop="0" showAll="0" includeNewItemsInFilter="1" numFmtId="2"/>
    <pivotField compact="0" outline="0" subtotalTop="0" showAll="0" includeNewItemsInFilter="1"/>
    <pivotField compact="0" outline="0" subtotalTop="0" showAll="0" includeNewItemsInFilter="1" numFmtId="2"/>
    <pivotField compact="0" outline="0" subtotalTop="0" showAll="0" includeNewItemsInFilter="1" numFmtId="2"/>
    <pivotField compact="0" outline="0" subtotalTop="0" showAll="0" includeNewItemsInFilter="1"/>
    <pivotField compact="0" outline="0" subtotalTop="0" showAll="0" includeNewItemsInFilter="1"/>
    <pivotField axis="axisCol" compact="0" outline="0" subtotalTop="0" showAll="0" includeNewItemsInFilter="1">
      <items count="9">
        <item x="4"/>
        <item x="1"/>
        <item x="7"/>
        <item x="2"/>
        <item x="6"/>
        <item x="0"/>
        <item x="3"/>
        <item x="5"/>
        <item t="default"/>
      </items>
    </pivotField>
    <pivotField compact="0" outline="0" subtotalTop="0" showAll="0" includeNewItemsInFilter="1"/>
    <pivotField compact="0" outline="0" subtotalTop="0" showAll="0" includeNewItemsInFilter="1"/>
  </pivotFields>
  <rowFields count="1">
    <field x="0"/>
  </rowFields>
  <rowItems count="9">
    <i>
      <x/>
    </i>
    <i>
      <x v="1"/>
    </i>
    <i>
      <x v="2"/>
    </i>
    <i>
      <x v="3"/>
    </i>
    <i>
      <x v="4"/>
    </i>
    <i>
      <x v="5"/>
    </i>
    <i>
      <x v="6"/>
    </i>
    <i>
      <x v="7"/>
    </i>
    <i t="grand">
      <x/>
    </i>
  </rowItems>
  <colFields count="1">
    <field x="32"/>
  </colFields>
  <colItems count="9">
    <i>
      <x/>
    </i>
    <i>
      <x v="1"/>
    </i>
    <i>
      <x v="2"/>
    </i>
    <i>
      <x v="3"/>
    </i>
    <i>
      <x v="4"/>
    </i>
    <i>
      <x v="5"/>
    </i>
    <i>
      <x v="6"/>
    </i>
    <i>
      <x v="7"/>
    </i>
    <i t="grand">
      <x/>
    </i>
  </colItems>
  <dataFields count="1">
    <dataField name="Count of StTime" fld="7"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10" name="Table111" displayName="Table111" ref="D71:G78" totalsRowShown="0" tableBorderDxfId="4">
  <autoFilter ref="D71:G78"/>
  <tableColumns count="4">
    <tableColumn id="1" name="Summary of Expenditures" dataDxfId="3"/>
    <tableColumn id="3" name="2016" dataDxfId="2">
      <calculatedColumnFormula>E35*E43</calculatedColumnFormula>
    </tableColumn>
    <tableColumn id="4" name="2017" dataDxfId="1">
      <calculatedColumnFormula>F35*F43</calculatedColumnFormula>
    </tableColumn>
    <tableColumn id="5" name="2018" dataDxfId="0">
      <calculatedColumnFormula>G35*G43</calculatedColumnFormula>
    </tableColumn>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29"/>
  <sheetViews>
    <sheetView tabSelected="1" view="pageBreakPreview" zoomScaleSheetLayoutView="100" workbookViewId="0" topLeftCell="A1">
      <selection activeCell="B14" sqref="B14"/>
    </sheetView>
  </sheetViews>
  <sheetFormatPr defaultColWidth="9.140625" defaultRowHeight="12.75"/>
  <cols>
    <col min="1" max="1" width="16.57421875" style="0" customWidth="1"/>
    <col min="2" max="2" width="12.421875" style="0" customWidth="1"/>
    <col min="3" max="3" width="12.00390625" style="0" customWidth="1"/>
    <col min="4" max="4" width="18.57421875" style="0" customWidth="1"/>
    <col min="5" max="7" width="15.57421875" style="0" customWidth="1"/>
  </cols>
  <sheetData>
    <row r="1" spans="1:9" ht="17.25" customHeight="1">
      <c r="A1" s="148" t="s">
        <v>118</v>
      </c>
      <c r="B1" s="3"/>
      <c r="C1" s="3"/>
      <c r="D1" s="3"/>
      <c r="E1" s="3"/>
      <c r="F1" s="3"/>
      <c r="G1" s="3"/>
      <c r="H1" s="1"/>
      <c r="I1" s="1"/>
    </row>
    <row r="2" spans="1:8" ht="14" thickBot="1">
      <c r="A2" s="34"/>
      <c r="B2" s="3"/>
      <c r="C2" s="3"/>
      <c r="D2" s="3"/>
      <c r="E2" s="3"/>
      <c r="F2" s="3"/>
      <c r="G2" s="3"/>
      <c r="H2" s="4"/>
    </row>
    <row r="3" spans="1:8" ht="18" customHeight="1" thickTop="1">
      <c r="A3" s="5" t="s">
        <v>87</v>
      </c>
      <c r="B3" s="6"/>
      <c r="C3" s="7"/>
      <c r="D3" s="7"/>
      <c r="E3" s="7"/>
      <c r="F3" s="7"/>
      <c r="G3" s="8"/>
      <c r="H3" s="4"/>
    </row>
    <row r="4" spans="1:8" ht="18" customHeight="1">
      <c r="A4" s="9" t="s">
        <v>596</v>
      </c>
      <c r="B4" s="10"/>
      <c r="C4" s="11"/>
      <c r="D4" s="11"/>
      <c r="E4" s="11"/>
      <c r="F4" s="11"/>
      <c r="G4" s="12"/>
      <c r="H4" s="4"/>
    </row>
    <row r="5" spans="1:7" ht="18" customHeight="1">
      <c r="A5" s="13" t="s">
        <v>99</v>
      </c>
      <c r="B5" s="14"/>
      <c r="C5" s="14"/>
      <c r="D5" s="14"/>
      <c r="E5" s="14"/>
      <c r="F5" s="14"/>
      <c r="G5" s="15"/>
    </row>
    <row r="6" spans="1:7" ht="18" customHeight="1">
      <c r="A6" s="13" t="s">
        <v>103</v>
      </c>
      <c r="B6" s="14"/>
      <c r="C6" s="14"/>
      <c r="D6" s="14"/>
      <c r="E6" s="14"/>
      <c r="F6" s="14"/>
      <c r="G6" s="15"/>
    </row>
    <row r="7" spans="1:7" ht="18" customHeight="1">
      <c r="A7" s="13" t="s">
        <v>88</v>
      </c>
      <c r="B7" s="229">
        <v>42933</v>
      </c>
      <c r="C7" s="14"/>
      <c r="D7" s="14"/>
      <c r="E7" s="14"/>
      <c r="F7" s="14"/>
      <c r="G7" s="15"/>
    </row>
    <row r="8" spans="1:7" ht="18" customHeight="1">
      <c r="A8" s="13" t="s">
        <v>3</v>
      </c>
      <c r="B8" s="14" t="s">
        <v>606</v>
      </c>
      <c r="C8" s="14"/>
      <c r="D8" s="14"/>
      <c r="E8" s="14"/>
      <c r="F8" s="14"/>
      <c r="G8" s="15"/>
    </row>
    <row r="9" spans="1:7" ht="18" customHeight="1" thickBot="1">
      <c r="A9" s="16" t="s">
        <v>89</v>
      </c>
      <c r="B9" s="230" t="s">
        <v>605</v>
      </c>
      <c r="C9" s="17"/>
      <c r="D9" s="17"/>
      <c r="E9" s="17"/>
      <c r="F9" s="17"/>
      <c r="G9" s="18"/>
    </row>
    <row r="10" spans="1:7" ht="18" customHeight="1" thickTop="1">
      <c r="A10" s="19"/>
      <c r="C10" s="19"/>
      <c r="D10" s="14"/>
      <c r="E10" s="14"/>
      <c r="F10" s="14"/>
      <c r="G10" s="14"/>
    </row>
    <row r="11" spans="1:7" ht="18" customHeight="1" thickBot="1">
      <c r="A11" s="48" t="s">
        <v>90</v>
      </c>
      <c r="C11" s="19"/>
      <c r="D11" s="19"/>
      <c r="E11" s="19"/>
      <c r="F11" s="19"/>
      <c r="G11" s="19"/>
    </row>
    <row r="12" spans="1:9" ht="18" customHeight="1">
      <c r="A12" s="270" t="s">
        <v>607</v>
      </c>
      <c r="B12" s="271"/>
      <c r="C12" s="271"/>
      <c r="D12" s="271"/>
      <c r="E12" s="271"/>
      <c r="F12" s="271"/>
      <c r="G12" s="272"/>
      <c r="I12" s="57"/>
    </row>
    <row r="13" spans="1:7" ht="35.25" customHeight="1" thickBot="1">
      <c r="A13" s="273"/>
      <c r="B13" s="274"/>
      <c r="C13" s="274"/>
      <c r="D13" s="274"/>
      <c r="E13" s="274"/>
      <c r="F13" s="274"/>
      <c r="G13" s="275"/>
    </row>
    <row r="14" spans="1:7" ht="18" customHeight="1">
      <c r="A14" s="149"/>
      <c r="B14" s="149"/>
      <c r="C14" s="149"/>
      <c r="D14" s="149"/>
      <c r="E14" s="149"/>
      <c r="F14" s="149"/>
      <c r="G14" s="149"/>
    </row>
    <row r="15" spans="1:7" ht="18" customHeight="1" thickBot="1">
      <c r="A15" s="49" t="s">
        <v>5</v>
      </c>
      <c r="B15" s="14"/>
      <c r="C15" s="19"/>
      <c r="D15" s="19"/>
      <c r="E15" s="19"/>
      <c r="F15" s="19"/>
      <c r="G15" s="19"/>
    </row>
    <row r="16" spans="1:9" ht="13.5">
      <c r="A16" s="35" t="s">
        <v>91</v>
      </c>
      <c r="B16" s="36"/>
      <c r="C16" s="129" t="s">
        <v>92</v>
      </c>
      <c r="D16" s="129" t="s">
        <v>93</v>
      </c>
      <c r="E16" s="129" t="s">
        <v>94</v>
      </c>
      <c r="F16" s="150" t="s">
        <v>95</v>
      </c>
      <c r="G16" s="151" t="s">
        <v>119</v>
      </c>
      <c r="I16" s="152"/>
    </row>
    <row r="17" spans="1:7" ht="18" customHeight="1">
      <c r="A17" s="40" t="s">
        <v>18</v>
      </c>
      <c r="B17" s="20"/>
      <c r="C17" s="154">
        <v>4640</v>
      </c>
      <c r="D17" s="153" t="s">
        <v>32</v>
      </c>
      <c r="E17" s="23">
        <v>273938.60089140275</v>
      </c>
      <c r="F17" s="23">
        <v>699609.6799999999</v>
      </c>
      <c r="G17" s="41">
        <v>730249.5199999999</v>
      </c>
    </row>
    <row r="18" spans="1:7" ht="18" customHeight="1">
      <c r="A18" s="40"/>
      <c r="B18" s="20"/>
      <c r="C18" s="154"/>
      <c r="D18" s="153"/>
      <c r="E18" s="23"/>
      <c r="F18" s="23"/>
      <c r="G18" s="41"/>
    </row>
    <row r="19" spans="1:7" ht="18" customHeight="1">
      <c r="A19" s="40"/>
      <c r="B19" s="20"/>
      <c r="C19" s="154"/>
      <c r="D19" s="153"/>
      <c r="E19" s="23"/>
      <c r="F19" s="23"/>
      <c r="G19" s="41"/>
    </row>
    <row r="20" spans="1:7" ht="18" customHeight="1">
      <c r="A20" s="40"/>
      <c r="B20" s="20"/>
      <c r="C20" s="154"/>
      <c r="D20" s="153"/>
      <c r="E20" s="25"/>
      <c r="F20" s="25"/>
      <c r="G20" s="155"/>
    </row>
    <row r="21" spans="1:7" ht="18" customHeight="1" thickBot="1">
      <c r="A21" s="42"/>
      <c r="B21" s="43" t="s">
        <v>9</v>
      </c>
      <c r="C21" s="156"/>
      <c r="D21" s="156"/>
      <c r="E21" s="52">
        <f>E17</f>
        <v>273938.60089140275</v>
      </c>
      <c r="F21" s="52">
        <f>F17</f>
        <v>699609.6799999999</v>
      </c>
      <c r="G21" s="157">
        <f>G17</f>
        <v>730249.5199999999</v>
      </c>
    </row>
    <row r="22" spans="1:7" ht="18" customHeight="1">
      <c r="A22" s="19"/>
      <c r="B22" s="19"/>
      <c r="C22" s="158"/>
      <c r="D22" s="158"/>
      <c r="E22" s="26"/>
      <c r="F22" s="26"/>
      <c r="G22" s="26"/>
    </row>
    <row r="23" spans="1:7" ht="18" customHeight="1" thickBot="1">
      <c r="A23" s="48" t="s">
        <v>10</v>
      </c>
      <c r="B23" s="14"/>
      <c r="C23" s="159"/>
      <c r="D23" s="158"/>
      <c r="E23" s="19"/>
      <c r="F23" s="19"/>
      <c r="G23" s="19"/>
    </row>
    <row r="24" spans="1:7" ht="16.5" customHeight="1">
      <c r="A24" s="35" t="s">
        <v>91</v>
      </c>
      <c r="B24" s="36"/>
      <c r="C24" s="129" t="s">
        <v>92</v>
      </c>
      <c r="D24" s="37" t="s">
        <v>11</v>
      </c>
      <c r="E24" s="129" t="s">
        <v>94</v>
      </c>
      <c r="F24" s="129" t="s">
        <v>95</v>
      </c>
      <c r="G24" s="160" t="s">
        <v>119</v>
      </c>
    </row>
    <row r="25" spans="1:7" ht="18" customHeight="1">
      <c r="A25" s="40" t="s">
        <v>18</v>
      </c>
      <c r="B25" s="27"/>
      <c r="C25" s="153">
        <v>4640</v>
      </c>
      <c r="D25" s="153" t="s">
        <v>101</v>
      </c>
      <c r="E25" s="161">
        <v>1461039.7011357995</v>
      </c>
      <c r="F25" s="161">
        <v>3786982.98603954</v>
      </c>
      <c r="G25" s="162">
        <v>4017610.2498893477</v>
      </c>
    </row>
    <row r="26" spans="1:7" ht="18" customHeight="1">
      <c r="A26" s="40"/>
      <c r="B26" s="27"/>
      <c r="C26" s="154"/>
      <c r="D26" s="153"/>
      <c r="E26" s="23"/>
      <c r="F26" s="23"/>
      <c r="G26" s="41"/>
    </row>
    <row r="27" spans="1:7" ht="18" customHeight="1">
      <c r="A27" s="40"/>
      <c r="B27" s="27"/>
      <c r="C27" s="154"/>
      <c r="D27" s="163"/>
      <c r="E27" s="25"/>
      <c r="F27" s="23"/>
      <c r="G27" s="41"/>
    </row>
    <row r="28" spans="1:7" ht="18" customHeight="1">
      <c r="A28" s="40"/>
      <c r="B28" s="27"/>
      <c r="C28" s="153"/>
      <c r="D28" s="153"/>
      <c r="E28" s="23"/>
      <c r="F28" s="23"/>
      <c r="G28" s="41"/>
    </row>
    <row r="29" spans="1:8" ht="18" customHeight="1" thickBot="1">
      <c r="A29" s="42"/>
      <c r="B29" s="43" t="s">
        <v>12</v>
      </c>
      <c r="C29" s="156"/>
      <c r="D29" s="156"/>
      <c r="E29" s="52">
        <f>E25</f>
        <v>1461039.7011357995</v>
      </c>
      <c r="F29" s="52">
        <f>F25</f>
        <v>3786982.98603954</v>
      </c>
      <c r="G29" s="157">
        <f>G25</f>
        <v>4017610.2498893477</v>
      </c>
      <c r="H29" s="51"/>
    </row>
    <row r="30" spans="1:7" ht="18" customHeight="1">
      <c r="A30" s="19"/>
      <c r="B30" s="19"/>
      <c r="C30" s="19"/>
      <c r="D30" s="19"/>
      <c r="E30" s="26"/>
      <c r="F30" s="26"/>
      <c r="G30" s="26"/>
    </row>
    <row r="31" spans="1:7" ht="18" customHeight="1" thickBot="1">
      <c r="A31" s="48" t="s">
        <v>96</v>
      </c>
      <c r="B31" s="14"/>
      <c r="C31" s="14"/>
      <c r="D31" s="14"/>
      <c r="E31" s="19"/>
      <c r="F31" s="19"/>
      <c r="G31" s="19"/>
    </row>
    <row r="32" spans="1:9" ht="36" customHeight="1">
      <c r="A32" s="35"/>
      <c r="B32" s="36"/>
      <c r="C32" s="45"/>
      <c r="D32" s="46"/>
      <c r="E32" s="129" t="s">
        <v>94</v>
      </c>
      <c r="F32" s="37" t="s">
        <v>95</v>
      </c>
      <c r="G32" s="39" t="s">
        <v>119</v>
      </c>
      <c r="H32" s="31"/>
      <c r="I32" s="31"/>
    </row>
    <row r="33" spans="1:9" ht="18" customHeight="1">
      <c r="A33" s="40" t="s">
        <v>19</v>
      </c>
      <c r="B33" s="20"/>
      <c r="C33" s="29"/>
      <c r="D33" s="30"/>
      <c r="E33" s="23">
        <v>1022727.7907950596</v>
      </c>
      <c r="F33" s="23">
        <v>2650888.0902276775</v>
      </c>
      <c r="G33" s="41">
        <v>2812327.1749225436</v>
      </c>
      <c r="H33" s="31"/>
      <c r="I33" s="31"/>
    </row>
    <row r="34" spans="1:9" ht="18" customHeight="1">
      <c r="A34" s="40" t="s">
        <v>20</v>
      </c>
      <c r="B34" s="20"/>
      <c r="C34" s="20"/>
      <c r="D34" s="27"/>
      <c r="E34" s="23">
        <v>438311.9103407398</v>
      </c>
      <c r="F34" s="23">
        <v>1136094.8958118618</v>
      </c>
      <c r="G34" s="41">
        <v>1205283.0749668041</v>
      </c>
      <c r="H34" s="32"/>
      <c r="I34" s="32"/>
    </row>
    <row r="35" spans="1:9" ht="18" customHeight="1">
      <c r="A35" s="40"/>
      <c r="B35" s="20"/>
      <c r="C35" s="20"/>
      <c r="D35" s="27"/>
      <c r="E35" s="23"/>
      <c r="F35" s="23"/>
      <c r="G35" s="41"/>
      <c r="H35" s="32"/>
      <c r="I35" s="32"/>
    </row>
    <row r="36" spans="1:7" ht="18" customHeight="1">
      <c r="A36" s="40" t="s">
        <v>84</v>
      </c>
      <c r="B36" s="20"/>
      <c r="C36" s="20"/>
      <c r="D36" s="27"/>
      <c r="E36" s="23">
        <v>0</v>
      </c>
      <c r="F36" s="23">
        <v>0</v>
      </c>
      <c r="G36" s="41">
        <v>0</v>
      </c>
    </row>
    <row r="37" spans="1:7" ht="18" customHeight="1">
      <c r="A37" s="40" t="s">
        <v>100</v>
      </c>
      <c r="B37" s="142"/>
      <c r="C37" s="142"/>
      <c r="D37" s="143"/>
      <c r="E37" s="164"/>
      <c r="F37" s="164"/>
      <c r="G37" s="165"/>
    </row>
    <row r="38" spans="1:9" ht="18" customHeight="1" thickBot="1">
      <c r="A38" s="42" t="s">
        <v>12</v>
      </c>
      <c r="B38" s="43"/>
      <c r="C38" s="43"/>
      <c r="D38" s="47"/>
      <c r="E38" s="52">
        <f>E33+E34</f>
        <v>1461039.7011357995</v>
      </c>
      <c r="F38" s="52">
        <f>F33+F34</f>
        <v>3786982.9860395393</v>
      </c>
      <c r="G38" s="157">
        <f>G33+G34</f>
        <v>4017610.2498893477</v>
      </c>
      <c r="H38" s="33"/>
      <c r="I38" s="33"/>
    </row>
    <row r="39" spans="1:9" ht="18" customHeight="1">
      <c r="A39" s="48" t="s">
        <v>97</v>
      </c>
      <c r="B39" s="14"/>
      <c r="C39" s="14"/>
      <c r="D39" s="14"/>
      <c r="E39" s="166" t="s">
        <v>102</v>
      </c>
      <c r="F39" s="166"/>
      <c r="G39" s="166"/>
      <c r="H39" s="33"/>
      <c r="I39" s="33"/>
    </row>
    <row r="40" spans="1:9" ht="15" customHeight="1" thickBot="1">
      <c r="A40" s="14" t="s">
        <v>98</v>
      </c>
      <c r="B40" s="14"/>
      <c r="C40" s="14"/>
      <c r="D40" s="14"/>
      <c r="E40" s="166"/>
      <c r="F40" s="166"/>
      <c r="G40" s="166"/>
      <c r="H40" s="33"/>
      <c r="I40" s="33"/>
    </row>
    <row r="41" spans="1:9" ht="31.5" customHeight="1" thickBot="1">
      <c r="A41" s="53" t="s">
        <v>21</v>
      </c>
      <c r="E41" s="267" t="s">
        <v>597</v>
      </c>
      <c r="F41" s="268">
        <v>2019</v>
      </c>
      <c r="G41" s="268">
        <v>2020</v>
      </c>
      <c r="H41" s="268">
        <v>2021</v>
      </c>
      <c r="I41" s="269">
        <v>2022</v>
      </c>
    </row>
    <row r="42" spans="1:9" ht="18" customHeight="1">
      <c r="A42" s="276" t="s">
        <v>120</v>
      </c>
      <c r="B42" s="277"/>
      <c r="C42" s="278"/>
      <c r="D42" s="54" t="s">
        <v>22</v>
      </c>
      <c r="E42" s="223">
        <v>1575.2941176470588</v>
      </c>
      <c r="F42" s="223">
        <v>1950</v>
      </c>
      <c r="G42" s="223">
        <v>1950</v>
      </c>
      <c r="H42" s="223">
        <v>1950</v>
      </c>
      <c r="I42" s="223">
        <v>1950</v>
      </c>
    </row>
    <row r="43" spans="1:9" ht="18" customHeight="1">
      <c r="A43" s="279"/>
      <c r="B43" s="280"/>
      <c r="C43" s="281"/>
      <c r="D43" s="55" t="s">
        <v>23</v>
      </c>
      <c r="E43" s="223">
        <v>2859.084238310709</v>
      </c>
      <c r="F43" s="223">
        <v>3556</v>
      </c>
      <c r="G43" s="223">
        <v>3556</v>
      </c>
      <c r="H43" s="223">
        <v>3556</v>
      </c>
      <c r="I43" s="223">
        <v>3556</v>
      </c>
    </row>
    <row r="44" spans="1:9" ht="18" customHeight="1">
      <c r="A44" s="279"/>
      <c r="B44" s="280"/>
      <c r="C44" s="281"/>
      <c r="D44" s="55" t="s">
        <v>24</v>
      </c>
      <c r="E44" s="223">
        <v>4927.843137254902</v>
      </c>
      <c r="F44" s="223">
        <v>6100</v>
      </c>
      <c r="G44" s="223">
        <v>6100</v>
      </c>
      <c r="H44" s="223">
        <v>6100</v>
      </c>
      <c r="I44" s="223">
        <v>6100</v>
      </c>
    </row>
    <row r="45" spans="1:9" ht="20">
      <c r="A45" s="279"/>
      <c r="B45" s="280"/>
      <c r="C45" s="281"/>
      <c r="D45" s="55" t="s">
        <v>25</v>
      </c>
      <c r="E45" s="223">
        <v>0</v>
      </c>
      <c r="F45" s="223">
        <v>0</v>
      </c>
      <c r="G45" s="223">
        <v>0</v>
      </c>
      <c r="H45" s="223">
        <v>0</v>
      </c>
      <c r="I45" s="223">
        <v>0</v>
      </c>
    </row>
    <row r="46" spans="1:9" ht="18" customHeight="1">
      <c r="A46" s="279"/>
      <c r="B46" s="280"/>
      <c r="C46" s="281"/>
      <c r="D46" s="55" t="s">
        <v>26</v>
      </c>
      <c r="E46" s="223">
        <v>0</v>
      </c>
      <c r="F46" s="223">
        <v>0</v>
      </c>
      <c r="G46" s="223">
        <v>0</v>
      </c>
      <c r="H46" s="223">
        <v>0</v>
      </c>
      <c r="I46" s="223">
        <v>0</v>
      </c>
    </row>
    <row r="47" spans="1:9" ht="18" customHeight="1">
      <c r="A47" s="279"/>
      <c r="B47" s="280"/>
      <c r="C47" s="281"/>
      <c r="D47" s="55" t="s">
        <v>27</v>
      </c>
      <c r="E47" s="223">
        <v>0</v>
      </c>
      <c r="F47" s="223">
        <v>0</v>
      </c>
      <c r="G47" s="223">
        <v>0</v>
      </c>
      <c r="H47" s="223">
        <v>0</v>
      </c>
      <c r="I47" s="223">
        <v>0</v>
      </c>
    </row>
    <row r="48" spans="1:9" ht="18" customHeight="1">
      <c r="A48" s="282"/>
      <c r="B48" s="283"/>
      <c r="C48" s="284"/>
      <c r="D48" s="55" t="s">
        <v>47</v>
      </c>
      <c r="E48" s="223">
        <v>0</v>
      </c>
      <c r="F48" s="223">
        <v>0</v>
      </c>
      <c r="G48" s="223">
        <v>0</v>
      </c>
      <c r="H48" s="223">
        <v>0</v>
      </c>
      <c r="I48" s="223">
        <v>0</v>
      </c>
    </row>
    <row r="49" spans="1:9" ht="13">
      <c r="A49" s="53" t="s">
        <v>28</v>
      </c>
      <c r="E49" s="224"/>
      <c r="F49" s="224"/>
      <c r="G49" s="224"/>
      <c r="H49" s="224"/>
      <c r="I49" s="224"/>
    </row>
    <row r="50" spans="1:11" ht="12.75">
      <c r="A50" s="276" t="s">
        <v>29</v>
      </c>
      <c r="B50" s="277"/>
      <c r="C50" s="278"/>
      <c r="D50" s="54" t="s">
        <v>22</v>
      </c>
      <c r="E50" s="225">
        <v>155.7669</v>
      </c>
      <c r="F50" s="225">
        <v>160.439907</v>
      </c>
      <c r="G50" s="225">
        <v>165.25310421</v>
      </c>
      <c r="H50" s="225">
        <v>170.2106973363</v>
      </c>
      <c r="I50" s="225">
        <v>175.31701825638902</v>
      </c>
      <c r="J50" s="266"/>
      <c r="K50" s="266"/>
    </row>
    <row r="51" spans="1:11" ht="12.75">
      <c r="A51" s="279"/>
      <c r="B51" s="280"/>
      <c r="C51" s="281"/>
      <c r="D51" s="55" t="s">
        <v>23</v>
      </c>
      <c r="E51" s="225">
        <v>154.6751</v>
      </c>
      <c r="F51" s="225">
        <v>159.315353</v>
      </c>
      <c r="G51" s="225">
        <v>164.09481359</v>
      </c>
      <c r="H51" s="225">
        <v>169.0176579977</v>
      </c>
      <c r="I51" s="225">
        <v>174.08818773763102</v>
      </c>
      <c r="J51" s="266"/>
      <c r="K51" s="266"/>
    </row>
    <row r="52" spans="1:11" ht="12.75">
      <c r="A52" s="279"/>
      <c r="B52" s="280"/>
      <c r="C52" s="281"/>
      <c r="D52" s="55" t="s">
        <v>24</v>
      </c>
      <c r="E52" s="225">
        <v>156.9514</v>
      </c>
      <c r="F52" s="225">
        <v>161.659942</v>
      </c>
      <c r="G52" s="225">
        <v>166.50974026</v>
      </c>
      <c r="H52" s="225">
        <v>171.5050324678</v>
      </c>
      <c r="I52" s="225">
        <v>176.650183441834</v>
      </c>
      <c r="J52" s="266"/>
      <c r="K52" s="266"/>
    </row>
    <row r="53" spans="1:11" ht="20">
      <c r="A53" s="279"/>
      <c r="B53" s="280"/>
      <c r="C53" s="281"/>
      <c r="D53" s="55" t="s">
        <v>25</v>
      </c>
      <c r="E53" s="225">
        <v>161.5761</v>
      </c>
      <c r="F53" s="225">
        <v>166.423383</v>
      </c>
      <c r="G53" s="225">
        <v>171.41608449</v>
      </c>
      <c r="H53" s="225">
        <v>176.5585670247</v>
      </c>
      <c r="I53" s="225">
        <v>181.85532403544101</v>
      </c>
      <c r="J53" s="266"/>
      <c r="K53" s="266"/>
    </row>
    <row r="54" spans="1:11" ht="12.75">
      <c r="A54" s="279"/>
      <c r="B54" s="280"/>
      <c r="C54" s="281"/>
      <c r="D54" s="55" t="s">
        <v>26</v>
      </c>
      <c r="E54" s="225">
        <v>145.96130000000002</v>
      </c>
      <c r="F54" s="225">
        <v>150.34013900000002</v>
      </c>
      <c r="G54" s="225">
        <v>154.85034317000003</v>
      </c>
      <c r="H54" s="225">
        <v>159.49585346510003</v>
      </c>
      <c r="I54" s="225">
        <v>164.28072906905302</v>
      </c>
      <c r="J54" s="266"/>
      <c r="K54" s="266"/>
    </row>
    <row r="55" spans="1:11" ht="12.75">
      <c r="A55" s="279"/>
      <c r="B55" s="280"/>
      <c r="C55" s="281"/>
      <c r="D55" s="55" t="s">
        <v>27</v>
      </c>
      <c r="E55" s="225">
        <v>149.4118</v>
      </c>
      <c r="F55" s="225">
        <v>153.89415400000001</v>
      </c>
      <c r="G55" s="225">
        <v>158.51097862000003</v>
      </c>
      <c r="H55" s="225">
        <v>163.26630797860003</v>
      </c>
      <c r="I55" s="225">
        <v>168.16429721795802</v>
      </c>
      <c r="J55" s="266"/>
      <c r="K55" s="266"/>
    </row>
    <row r="56" spans="1:11" ht="12.75">
      <c r="A56" s="282"/>
      <c r="B56" s="283"/>
      <c r="C56" s="284"/>
      <c r="D56" s="55" t="s">
        <v>47</v>
      </c>
      <c r="E56" s="225">
        <v>208.3278</v>
      </c>
      <c r="F56" s="225">
        <v>214.577634</v>
      </c>
      <c r="G56" s="225">
        <v>221.01496301999998</v>
      </c>
      <c r="H56" s="225">
        <v>227.6454119106</v>
      </c>
      <c r="I56" s="225">
        <v>234.474774267918</v>
      </c>
      <c r="J56" s="266"/>
      <c r="K56" s="266"/>
    </row>
    <row r="57" spans="1:11" ht="12.75" customHeight="1">
      <c r="A57" s="285" t="s">
        <v>30</v>
      </c>
      <c r="B57" s="285"/>
      <c r="E57" s="224"/>
      <c r="F57" s="224"/>
      <c r="G57" s="224"/>
      <c r="H57" s="224"/>
      <c r="I57" s="224"/>
      <c r="J57" s="266"/>
      <c r="K57" s="266"/>
    </row>
    <row r="58" spans="1:11" ht="12.75" customHeight="1">
      <c r="A58" s="286" t="s">
        <v>31</v>
      </c>
      <c r="B58" s="287"/>
      <c r="C58" s="288"/>
      <c r="D58" s="54" t="s">
        <v>22</v>
      </c>
      <c r="E58" s="225">
        <v>109.03683</v>
      </c>
      <c r="F58" s="225">
        <v>112.30793489999999</v>
      </c>
      <c r="G58" s="225">
        <v>115.67717294699999</v>
      </c>
      <c r="H58" s="225">
        <v>119.14748813540999</v>
      </c>
      <c r="I58" s="225">
        <v>122.7219127794723</v>
      </c>
      <c r="J58" s="266"/>
      <c r="K58" s="266"/>
    </row>
    <row r="59" spans="1:11" ht="12.75">
      <c r="A59" s="289"/>
      <c r="B59" s="290"/>
      <c r="C59" s="291"/>
      <c r="D59" s="55" t="s">
        <v>23</v>
      </c>
      <c r="E59" s="225">
        <v>108.27256999999999</v>
      </c>
      <c r="F59" s="225">
        <v>111.52074709999998</v>
      </c>
      <c r="G59" s="225">
        <v>114.866369513</v>
      </c>
      <c r="H59" s="225">
        <v>118.31236059839</v>
      </c>
      <c r="I59" s="225">
        <v>121.8617314163417</v>
      </c>
      <c r="J59" s="266"/>
      <c r="K59" s="266"/>
    </row>
    <row r="60" spans="1:11" ht="12.75">
      <c r="A60" s="289"/>
      <c r="B60" s="290"/>
      <c r="C60" s="291"/>
      <c r="D60" s="55" t="s">
        <v>24</v>
      </c>
      <c r="E60" s="225">
        <v>109.86598</v>
      </c>
      <c r="F60" s="225">
        <v>113.16195939999999</v>
      </c>
      <c r="G60" s="225">
        <v>116.55681818199999</v>
      </c>
      <c r="H60" s="225">
        <v>120.05352272745999</v>
      </c>
      <c r="I60" s="225">
        <v>123.65512840928379</v>
      </c>
      <c r="J60" s="266"/>
      <c r="K60" s="266"/>
    </row>
    <row r="61" spans="1:11" ht="20">
      <c r="A61" s="289"/>
      <c r="B61" s="290"/>
      <c r="C61" s="291"/>
      <c r="D61" s="55" t="s">
        <v>25</v>
      </c>
      <c r="E61" s="225">
        <v>113.10327</v>
      </c>
      <c r="F61" s="225">
        <v>116.4963681</v>
      </c>
      <c r="G61" s="225">
        <v>119.991259143</v>
      </c>
      <c r="H61" s="225">
        <v>123.59099691729</v>
      </c>
      <c r="I61" s="225">
        <v>127.2987268248087</v>
      </c>
      <c r="J61" s="266"/>
      <c r="K61" s="266"/>
    </row>
    <row r="62" spans="1:11" ht="12.75">
      <c r="A62" s="289"/>
      <c r="B62" s="290"/>
      <c r="C62" s="291"/>
      <c r="D62" s="55" t="s">
        <v>26</v>
      </c>
      <c r="E62" s="225">
        <v>102.17291000000002</v>
      </c>
      <c r="F62" s="225">
        <v>105.2380973</v>
      </c>
      <c r="G62" s="225">
        <v>108.39524021900002</v>
      </c>
      <c r="H62" s="225">
        <v>111.64709742557001</v>
      </c>
      <c r="I62" s="225">
        <v>114.99651034833711</v>
      </c>
      <c r="J62" s="266"/>
      <c r="K62" s="266"/>
    </row>
    <row r="63" spans="1:11" ht="12.75">
      <c r="A63" s="289"/>
      <c r="B63" s="290"/>
      <c r="C63" s="291"/>
      <c r="D63" s="55" t="s">
        <v>27</v>
      </c>
      <c r="E63" s="225">
        <v>104.58825999999999</v>
      </c>
      <c r="F63" s="225">
        <v>107.7259078</v>
      </c>
      <c r="G63" s="225">
        <v>110.95768503400002</v>
      </c>
      <c r="H63" s="225">
        <v>114.28641558502001</v>
      </c>
      <c r="I63" s="225">
        <v>117.71500805257061</v>
      </c>
      <c r="J63" s="266"/>
      <c r="K63" s="266"/>
    </row>
    <row r="64" spans="1:11" ht="12.75">
      <c r="A64" s="292"/>
      <c r="B64" s="293"/>
      <c r="C64" s="294"/>
      <c r="D64" s="55" t="s">
        <v>47</v>
      </c>
      <c r="E64" s="225">
        <v>145.82945999999998</v>
      </c>
      <c r="F64" s="225">
        <v>150.20434379999998</v>
      </c>
      <c r="G64" s="225">
        <v>154.71047411399996</v>
      </c>
      <c r="H64" s="225">
        <v>159.35178833741998</v>
      </c>
      <c r="I64" s="225">
        <v>164.1323419875426</v>
      </c>
      <c r="J64" s="266"/>
      <c r="K64" s="266"/>
    </row>
    <row r="65" spans="1:9" ht="13">
      <c r="A65" s="53" t="s">
        <v>32</v>
      </c>
      <c r="E65" s="224"/>
      <c r="F65" s="224"/>
      <c r="G65" s="224"/>
      <c r="H65" s="224"/>
      <c r="I65" s="224"/>
    </row>
    <row r="66" spans="1:9" ht="94.5" customHeight="1">
      <c r="A66" s="295" t="s">
        <v>604</v>
      </c>
      <c r="B66" s="296"/>
      <c r="C66" s="296"/>
      <c r="D66" s="58"/>
      <c r="E66" s="261">
        <v>1.33</v>
      </c>
      <c r="F66" s="261">
        <v>1.34</v>
      </c>
      <c r="G66" s="261">
        <v>1.4</v>
      </c>
      <c r="H66" s="261">
        <v>1.43</v>
      </c>
      <c r="I66" s="261">
        <v>1.43</v>
      </c>
    </row>
    <row r="67" spans="1:9" ht="13.5">
      <c r="A67" s="14"/>
      <c r="B67" s="14"/>
      <c r="C67" s="14"/>
      <c r="D67" s="14"/>
      <c r="E67" s="166"/>
      <c r="F67" s="166"/>
      <c r="G67" s="166"/>
      <c r="H67" s="33"/>
      <c r="I67" s="33"/>
    </row>
    <row r="68" spans="1:9" ht="13">
      <c r="A68" s="264" t="s">
        <v>33</v>
      </c>
      <c r="B68" s="262"/>
      <c r="C68" s="262"/>
      <c r="D68" s="262"/>
      <c r="E68" s="262"/>
      <c r="F68" s="262"/>
      <c r="G68" s="262"/>
      <c r="H68" s="262"/>
      <c r="I68" s="33"/>
    </row>
    <row r="69" spans="1:9" ht="12.75" customHeight="1">
      <c r="A69" s="265" t="s">
        <v>34</v>
      </c>
      <c r="B69" s="262"/>
      <c r="C69" s="262"/>
      <c r="D69" s="262"/>
      <c r="E69" s="262"/>
      <c r="F69" s="262"/>
      <c r="G69" s="262"/>
      <c r="H69" s="262"/>
      <c r="I69" s="33"/>
    </row>
    <row r="70" spans="1:8" ht="30" customHeight="1">
      <c r="A70" s="297" t="s">
        <v>35</v>
      </c>
      <c r="B70" s="297"/>
      <c r="C70" s="297"/>
      <c r="D70" s="297"/>
      <c r="E70" s="297"/>
      <c r="F70" s="297"/>
      <c r="G70" s="297"/>
      <c r="H70" s="297"/>
    </row>
    <row r="71" spans="1:8" ht="32.25" customHeight="1">
      <c r="A71" s="297" t="s">
        <v>36</v>
      </c>
      <c r="B71" s="297"/>
      <c r="C71" s="297"/>
      <c r="D71" s="297"/>
      <c r="E71" s="297"/>
      <c r="F71" s="297"/>
      <c r="G71" s="297"/>
      <c r="H71" s="297"/>
    </row>
    <row r="72" spans="1:8" ht="12.75" customHeight="1">
      <c r="A72" s="297" t="s">
        <v>602</v>
      </c>
      <c r="B72" s="297"/>
      <c r="C72" s="297"/>
      <c r="D72" s="297"/>
      <c r="E72" s="297"/>
      <c r="F72" s="297"/>
      <c r="G72" s="297"/>
      <c r="H72" s="297"/>
    </row>
    <row r="74" spans="1:8" ht="12.75" customHeight="1">
      <c r="A74" s="265" t="s">
        <v>86</v>
      </c>
      <c r="B74" s="262"/>
      <c r="C74" s="262"/>
      <c r="D74" s="262"/>
      <c r="E74" s="262"/>
      <c r="F74" s="262"/>
      <c r="G74" s="262"/>
      <c r="H74" s="262"/>
    </row>
    <row r="75" spans="1:8" ht="28.5" customHeight="1">
      <c r="A75" s="298" t="s">
        <v>603</v>
      </c>
      <c r="B75" s="298"/>
      <c r="C75" s="298"/>
      <c r="D75" s="298"/>
      <c r="E75" s="298"/>
      <c r="F75" s="298"/>
      <c r="G75" s="298"/>
      <c r="H75" s="298"/>
    </row>
    <row r="76" spans="1:8" ht="13.5">
      <c r="A76" s="263"/>
      <c r="B76" s="263"/>
      <c r="C76" s="263"/>
      <c r="D76" s="263"/>
      <c r="E76" s="263"/>
      <c r="F76" s="263"/>
      <c r="G76" s="263"/>
      <c r="H76" s="262"/>
    </row>
    <row r="77" spans="1:8" ht="13.5">
      <c r="A77" s="265" t="s">
        <v>600</v>
      </c>
      <c r="B77" s="263"/>
      <c r="C77" s="263"/>
      <c r="D77" s="263"/>
      <c r="E77" s="263"/>
      <c r="F77" s="263"/>
      <c r="G77" s="263"/>
      <c r="H77" s="262"/>
    </row>
    <row r="78" spans="1:8" ht="30" customHeight="1">
      <c r="A78" s="298" t="s">
        <v>601</v>
      </c>
      <c r="B78" s="298"/>
      <c r="C78" s="298"/>
      <c r="D78" s="298"/>
      <c r="E78" s="298"/>
      <c r="F78" s="298"/>
      <c r="G78" s="298"/>
      <c r="H78" s="298"/>
    </row>
    <row r="79" spans="1:7" ht="13.5">
      <c r="A79" s="14"/>
      <c r="B79" s="14"/>
      <c r="C79" s="14"/>
      <c r="D79" s="14"/>
      <c r="E79" s="14"/>
      <c r="F79" s="14"/>
      <c r="G79" s="14"/>
    </row>
    <row r="80" spans="1:7" ht="12.75">
      <c r="A80" s="57"/>
      <c r="B80" s="57"/>
      <c r="C80" s="57"/>
      <c r="D80" s="57"/>
      <c r="E80" s="57"/>
      <c r="F80" s="57"/>
      <c r="G80" s="57"/>
    </row>
    <row r="81" spans="1:7" ht="12.75">
      <c r="A81" s="57"/>
      <c r="B81" s="57"/>
      <c r="C81" s="57"/>
      <c r="D81" s="57"/>
      <c r="E81" s="57"/>
      <c r="F81" s="57"/>
      <c r="G81" s="57"/>
    </row>
    <row r="82" spans="1:7" ht="12.75">
      <c r="A82" s="57"/>
      <c r="B82" s="57"/>
      <c r="C82" s="57"/>
      <c r="D82" s="57"/>
      <c r="E82" s="57"/>
      <c r="F82" s="57"/>
      <c r="G82" s="57"/>
    </row>
    <row r="83" spans="1:7" ht="12.75">
      <c r="A83" s="57"/>
      <c r="B83" s="57"/>
      <c r="C83" s="57"/>
      <c r="D83" s="57"/>
      <c r="E83" s="57"/>
      <c r="F83" s="57"/>
      <c r="G83" s="57"/>
    </row>
    <row r="84" spans="1:7" ht="12.75">
      <c r="A84" s="57"/>
      <c r="B84" s="57"/>
      <c r="C84" s="57"/>
      <c r="D84" s="57"/>
      <c r="E84" s="57"/>
      <c r="F84" s="57"/>
      <c r="G84" s="57"/>
    </row>
    <row r="85" spans="1:7" ht="12.75">
      <c r="A85" s="57"/>
      <c r="B85" s="57"/>
      <c r="C85" s="57"/>
      <c r="D85" s="57"/>
      <c r="E85" s="57"/>
      <c r="F85" s="57"/>
      <c r="G85" s="57"/>
    </row>
    <row r="86" spans="1:7" ht="12.75">
      <c r="A86" s="57"/>
      <c r="B86" s="57"/>
      <c r="C86" s="57"/>
      <c r="D86" s="57"/>
      <c r="E86" s="57"/>
      <c r="F86" s="57"/>
      <c r="G86" s="57"/>
    </row>
    <row r="87" spans="1:7" ht="12.75">
      <c r="A87" s="57"/>
      <c r="B87" s="57"/>
      <c r="C87" s="57"/>
      <c r="D87" s="57"/>
      <c r="E87" s="57"/>
      <c r="F87" s="57"/>
      <c r="G87" s="57"/>
    </row>
    <row r="88" spans="1:7" ht="12.75">
      <c r="A88" s="57"/>
      <c r="B88" s="57"/>
      <c r="C88" s="57"/>
      <c r="D88" s="57"/>
      <c r="E88" s="57"/>
      <c r="F88" s="57"/>
      <c r="G88" s="57"/>
    </row>
    <row r="89" spans="1:7" ht="12.75">
      <c r="A89" s="57"/>
      <c r="B89" s="57"/>
      <c r="C89" s="57"/>
      <c r="D89" s="57"/>
      <c r="E89" s="57"/>
      <c r="F89" s="57"/>
      <c r="G89" s="57"/>
    </row>
    <row r="90" spans="1:7" ht="12.75">
      <c r="A90" s="57"/>
      <c r="B90" s="57"/>
      <c r="C90" s="57"/>
      <c r="D90" s="57"/>
      <c r="E90" s="57"/>
      <c r="F90" s="57"/>
      <c r="G90" s="57"/>
    </row>
    <row r="91" spans="1:7" ht="12.75">
      <c r="A91" s="57"/>
      <c r="B91" s="57"/>
      <c r="C91" s="57"/>
      <c r="D91" s="57"/>
      <c r="E91" s="57"/>
      <c r="F91" s="57"/>
      <c r="G91" s="57"/>
    </row>
    <row r="92" spans="1:7" ht="12.75">
      <c r="A92" s="57"/>
      <c r="B92" s="57"/>
      <c r="C92" s="57"/>
      <c r="D92" s="57"/>
      <c r="E92" s="57"/>
      <c r="F92" s="57"/>
      <c r="G92" s="57"/>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sheetData>
  <mergeCells count="11">
    <mergeCell ref="A66:C66"/>
    <mergeCell ref="A72:H72"/>
    <mergeCell ref="A78:H78"/>
    <mergeCell ref="A70:H70"/>
    <mergeCell ref="A71:H71"/>
    <mergeCell ref="A75:H75"/>
    <mergeCell ref="A12:G13"/>
    <mergeCell ref="A42:C48"/>
    <mergeCell ref="A50:C56"/>
    <mergeCell ref="A57:B57"/>
    <mergeCell ref="A58:C64"/>
  </mergeCells>
  <printOptions/>
  <pageMargins left="0.77" right="0.75" top="1" bottom="1" header="0.5" footer="0.5"/>
  <pageSetup fitToHeight="2" horizontalDpi="600" verticalDpi="600" orientation="portrait" scale="72" r:id="rId1"/>
  <headerFooter alignWithMargins="0">
    <oddFooter>&amp;CPage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42"/>
  <sheetViews>
    <sheetView workbookViewId="0" topLeftCell="A16">
      <selection activeCell="G25" sqref="G25"/>
    </sheetView>
  </sheetViews>
  <sheetFormatPr defaultColWidth="9.140625" defaultRowHeight="12.75"/>
  <cols>
    <col min="1" max="1" width="16.57421875" style="0" customWidth="1"/>
    <col min="2" max="2" width="12.421875" style="0" customWidth="1"/>
    <col min="3" max="3" width="12.00390625" style="0" customWidth="1"/>
    <col min="4" max="4" width="18.57421875" style="0" customWidth="1"/>
    <col min="5" max="7" width="15.57421875" style="0" customWidth="1"/>
  </cols>
  <sheetData>
    <row r="1" spans="1:9" ht="17.25" customHeight="1">
      <c r="A1" s="148" t="s">
        <v>118</v>
      </c>
      <c r="B1" s="3"/>
      <c r="C1" s="3"/>
      <c r="D1" s="3"/>
      <c r="E1" s="3"/>
      <c r="F1" s="3"/>
      <c r="G1" s="3"/>
      <c r="H1" s="1"/>
      <c r="I1" s="1"/>
    </row>
    <row r="2" spans="1:8" ht="14" thickBot="1">
      <c r="A2" s="34"/>
      <c r="B2" s="3"/>
      <c r="C2" s="3"/>
      <c r="D2" s="3"/>
      <c r="E2" s="3"/>
      <c r="F2" s="3"/>
      <c r="G2" s="3"/>
      <c r="H2" s="4"/>
    </row>
    <row r="3" spans="1:8" ht="18" customHeight="1" thickTop="1">
      <c r="A3" s="5" t="s">
        <v>87</v>
      </c>
      <c r="B3" s="6"/>
      <c r="C3" s="7"/>
      <c r="D3" s="7"/>
      <c r="E3" s="7"/>
      <c r="F3" s="7"/>
      <c r="G3" s="8"/>
      <c r="H3" s="4"/>
    </row>
    <row r="4" spans="1:8" ht="18" customHeight="1">
      <c r="A4" s="9" t="s">
        <v>596</v>
      </c>
      <c r="B4" s="10"/>
      <c r="C4" s="11"/>
      <c r="D4" s="11"/>
      <c r="E4" s="11"/>
      <c r="F4" s="11"/>
      <c r="G4" s="12"/>
      <c r="H4" s="4"/>
    </row>
    <row r="5" spans="1:7" ht="18" customHeight="1">
      <c r="A5" s="13" t="s">
        <v>99</v>
      </c>
      <c r="B5" s="14"/>
      <c r="C5" s="14"/>
      <c r="D5" s="14"/>
      <c r="E5" s="14"/>
      <c r="F5" s="14"/>
      <c r="G5" s="15"/>
    </row>
    <row r="6" spans="1:7" ht="18" customHeight="1">
      <c r="A6" s="13" t="s">
        <v>103</v>
      </c>
      <c r="B6" s="14"/>
      <c r="C6" s="14"/>
      <c r="D6" s="14"/>
      <c r="E6" s="14"/>
      <c r="F6" s="14"/>
      <c r="G6" s="15"/>
    </row>
    <row r="7" spans="1:7" ht="18" customHeight="1">
      <c r="A7" s="13" t="s">
        <v>88</v>
      </c>
      <c r="B7" s="229">
        <v>42933</v>
      </c>
      <c r="C7" s="14"/>
      <c r="D7" s="14"/>
      <c r="E7" s="14"/>
      <c r="F7" s="14"/>
      <c r="G7" s="15"/>
    </row>
    <row r="8" spans="1:7" ht="18" customHeight="1">
      <c r="A8" s="13" t="s">
        <v>3</v>
      </c>
      <c r="B8" s="14" t="s">
        <v>17</v>
      </c>
      <c r="C8" s="14"/>
      <c r="D8" s="14"/>
      <c r="E8" s="14"/>
      <c r="F8" s="14"/>
      <c r="G8" s="15"/>
    </row>
    <row r="9" spans="1:7" ht="18" customHeight="1" thickBot="1">
      <c r="A9" s="16" t="s">
        <v>89</v>
      </c>
      <c r="B9" s="230">
        <v>42933</v>
      </c>
      <c r="C9" s="17"/>
      <c r="D9" s="17"/>
      <c r="E9" s="17"/>
      <c r="F9" s="17"/>
      <c r="G9" s="18"/>
    </row>
    <row r="10" spans="1:7" ht="18" customHeight="1" thickTop="1">
      <c r="A10" s="19"/>
      <c r="C10" s="19"/>
      <c r="D10" s="14"/>
      <c r="E10" s="14"/>
      <c r="F10" s="14"/>
      <c r="G10" s="14"/>
    </row>
    <row r="11" spans="1:7" ht="18" customHeight="1" thickBot="1">
      <c r="A11" s="48" t="s">
        <v>90</v>
      </c>
      <c r="C11" s="19"/>
      <c r="D11" s="19"/>
      <c r="E11" s="19"/>
      <c r="F11" s="19"/>
      <c r="G11" s="19"/>
    </row>
    <row r="12" spans="1:9" ht="18" customHeight="1">
      <c r="A12" s="270" t="s">
        <v>599</v>
      </c>
      <c r="B12" s="271"/>
      <c r="C12" s="271"/>
      <c r="D12" s="271"/>
      <c r="E12" s="271"/>
      <c r="F12" s="271"/>
      <c r="G12" s="272"/>
      <c r="I12" s="57"/>
    </row>
    <row r="13" spans="1:7" ht="35.25" customHeight="1" thickBot="1">
      <c r="A13" s="273"/>
      <c r="B13" s="274"/>
      <c r="C13" s="274"/>
      <c r="D13" s="274"/>
      <c r="E13" s="274"/>
      <c r="F13" s="274"/>
      <c r="G13" s="275"/>
    </row>
    <row r="14" spans="1:7" ht="18" customHeight="1">
      <c r="A14" s="149"/>
      <c r="B14" s="149"/>
      <c r="C14" s="149"/>
      <c r="D14" s="149"/>
      <c r="E14" s="149"/>
      <c r="F14" s="149"/>
      <c r="G14" s="149"/>
    </row>
    <row r="15" spans="1:7" ht="18" customHeight="1" thickBot="1">
      <c r="A15" s="49" t="s">
        <v>5</v>
      </c>
      <c r="B15" s="14"/>
      <c r="C15" s="19"/>
      <c r="D15" s="19"/>
      <c r="E15" s="19"/>
      <c r="F15" s="19"/>
      <c r="G15" s="19"/>
    </row>
    <row r="16" spans="1:9" ht="13.5">
      <c r="A16" s="35" t="s">
        <v>91</v>
      </c>
      <c r="B16" s="36"/>
      <c r="C16" s="129" t="s">
        <v>92</v>
      </c>
      <c r="D16" s="129" t="s">
        <v>93</v>
      </c>
      <c r="E16" s="129" t="s">
        <v>94</v>
      </c>
      <c r="F16" s="150" t="s">
        <v>95</v>
      </c>
      <c r="G16" s="151" t="s">
        <v>119</v>
      </c>
      <c r="I16" s="152"/>
    </row>
    <row r="17" spans="1:7" ht="18" customHeight="1">
      <c r="A17" s="40" t="s">
        <v>18</v>
      </c>
      <c r="B17" s="20"/>
      <c r="C17" s="154">
        <v>4640</v>
      </c>
      <c r="D17" s="153" t="str">
        <f>+'CSP_all annual'!D12</f>
        <v>Fare Revenue</v>
      </c>
      <c r="E17" s="23">
        <f>+'CSP_all annual'!E12</f>
        <v>273938.60089140275</v>
      </c>
      <c r="F17" s="23">
        <f>+'CSP_all annual'!F12+'CSP_all annual'!G12</f>
        <v>699609.6799999999</v>
      </c>
      <c r="G17" s="41">
        <f>+'CSP_all annual'!H12+'CSP_all annual'!I12</f>
        <v>730249.5199999999</v>
      </c>
    </row>
    <row r="18" spans="1:7" ht="18" customHeight="1">
      <c r="A18" s="40"/>
      <c r="B18" s="20"/>
      <c r="C18" s="154"/>
      <c r="D18" s="153"/>
      <c r="E18" s="23"/>
      <c r="F18" s="23"/>
      <c r="G18" s="41"/>
    </row>
    <row r="19" spans="1:7" ht="18" customHeight="1">
      <c r="A19" s="40"/>
      <c r="B19" s="20"/>
      <c r="C19" s="154"/>
      <c r="D19" s="153"/>
      <c r="E19" s="23"/>
      <c r="F19" s="23"/>
      <c r="G19" s="41"/>
    </row>
    <row r="20" spans="1:7" ht="18" customHeight="1">
      <c r="A20" s="40"/>
      <c r="B20" s="20"/>
      <c r="C20" s="154"/>
      <c r="D20" s="153"/>
      <c r="E20" s="25"/>
      <c r="F20" s="25"/>
      <c r="G20" s="155"/>
    </row>
    <row r="21" spans="1:7" ht="18" customHeight="1" thickBot="1">
      <c r="A21" s="42"/>
      <c r="B21" s="43" t="s">
        <v>9</v>
      </c>
      <c r="C21" s="156"/>
      <c r="D21" s="156"/>
      <c r="E21" s="52">
        <f>SUM(E17:E20)</f>
        <v>273938.60089140275</v>
      </c>
      <c r="F21" s="52">
        <f>SUM(F17:F20)</f>
        <v>699609.6799999999</v>
      </c>
      <c r="G21" s="157">
        <f>SUM(G17:G20)</f>
        <v>730249.5199999999</v>
      </c>
    </row>
    <row r="22" spans="1:7" ht="18" customHeight="1">
      <c r="A22" s="19"/>
      <c r="B22" s="19"/>
      <c r="C22" s="158"/>
      <c r="D22" s="158"/>
      <c r="E22" s="26"/>
      <c r="F22" s="26"/>
      <c r="G22" s="26"/>
    </row>
    <row r="23" spans="1:7" ht="18" customHeight="1" thickBot="1">
      <c r="A23" s="48" t="s">
        <v>10</v>
      </c>
      <c r="B23" s="14"/>
      <c r="C23" s="159"/>
      <c r="D23" s="158"/>
      <c r="E23" s="19"/>
      <c r="F23" s="19"/>
      <c r="G23" s="19"/>
    </row>
    <row r="24" spans="1:7" ht="16.5" customHeight="1">
      <c r="A24" s="35" t="s">
        <v>91</v>
      </c>
      <c r="B24" s="36"/>
      <c r="C24" s="129" t="s">
        <v>92</v>
      </c>
      <c r="D24" s="37" t="s">
        <v>11</v>
      </c>
      <c r="E24" s="129" t="s">
        <v>94</v>
      </c>
      <c r="F24" s="129" t="s">
        <v>95</v>
      </c>
      <c r="G24" s="160" t="s">
        <v>119</v>
      </c>
    </row>
    <row r="25" spans="1:7" ht="18" customHeight="1">
      <c r="A25" s="40" t="s">
        <v>18</v>
      </c>
      <c r="B25" s="27"/>
      <c r="C25" s="153">
        <v>4640</v>
      </c>
      <c r="D25" s="153" t="s">
        <v>101</v>
      </c>
      <c r="E25" s="161">
        <f>+'CSP_all annual'!E19</f>
        <v>1461039.7011357995</v>
      </c>
      <c r="F25" s="161">
        <f>+'CSP_all annual'!F19+'CSP_all annual'!G19</f>
        <v>3786982.98603954</v>
      </c>
      <c r="G25" s="162">
        <f>+'CSP_all annual'!H19+'CSP_all annual'!I19</f>
        <v>4017610.2498893477</v>
      </c>
    </row>
    <row r="26" spans="1:7" ht="18" customHeight="1">
      <c r="A26" s="40"/>
      <c r="B26" s="27"/>
      <c r="C26" s="154"/>
      <c r="D26" s="153"/>
      <c r="E26" s="23"/>
      <c r="F26" s="23"/>
      <c r="G26" s="41"/>
    </row>
    <row r="27" spans="1:7" ht="18" customHeight="1">
      <c r="A27" s="40"/>
      <c r="B27" s="27"/>
      <c r="C27" s="154"/>
      <c r="D27" s="163"/>
      <c r="E27" s="25"/>
      <c r="F27" s="23"/>
      <c r="G27" s="41"/>
    </row>
    <row r="28" spans="1:7" ht="18" customHeight="1">
      <c r="A28" s="40"/>
      <c r="B28" s="27"/>
      <c r="C28" s="153"/>
      <c r="D28" s="153"/>
      <c r="E28" s="23"/>
      <c r="F28" s="23"/>
      <c r="G28" s="41"/>
    </row>
    <row r="29" spans="1:8" ht="18" customHeight="1" thickBot="1">
      <c r="A29" s="42"/>
      <c r="B29" s="43" t="s">
        <v>12</v>
      </c>
      <c r="C29" s="156"/>
      <c r="D29" s="156"/>
      <c r="E29" s="52">
        <f>SUM(E25:E28)</f>
        <v>1461039.7011357995</v>
      </c>
      <c r="F29" s="52">
        <f>SUM(F25:F28)</f>
        <v>3786982.98603954</v>
      </c>
      <c r="G29" s="157">
        <f>SUM(G25:G28)</f>
        <v>4017610.2498893477</v>
      </c>
      <c r="H29" s="51"/>
    </row>
    <row r="30" spans="1:7" ht="18" customHeight="1">
      <c r="A30" s="19"/>
      <c r="B30" s="19"/>
      <c r="C30" s="19"/>
      <c r="D30" s="19"/>
      <c r="E30" s="26"/>
      <c r="F30" s="26"/>
      <c r="G30" s="26"/>
    </row>
    <row r="31" spans="1:7" ht="18" customHeight="1" thickBot="1">
      <c r="A31" s="48" t="s">
        <v>96</v>
      </c>
      <c r="B31" s="14"/>
      <c r="C31" s="14"/>
      <c r="D31" s="14"/>
      <c r="E31" s="19"/>
      <c r="F31" s="19"/>
      <c r="G31" s="19"/>
    </row>
    <row r="32" spans="1:9" ht="36" customHeight="1">
      <c r="A32" s="35"/>
      <c r="B32" s="36"/>
      <c r="C32" s="45"/>
      <c r="D32" s="46"/>
      <c r="E32" s="129" t="s">
        <v>94</v>
      </c>
      <c r="F32" s="37" t="s">
        <v>95</v>
      </c>
      <c r="G32" s="39" t="s">
        <v>119</v>
      </c>
      <c r="H32" s="31"/>
      <c r="I32" s="31"/>
    </row>
    <row r="33" spans="1:9" ht="18" customHeight="1">
      <c r="A33" s="40" t="str">
        <f>+'CSP_all annual'!A27</f>
        <v>Salaries &amp; Benefits</v>
      </c>
      <c r="B33" s="20"/>
      <c r="C33" s="29"/>
      <c r="D33" s="30"/>
      <c r="E33" s="23">
        <f>+'CSP_all annual'!E27</f>
        <v>1022727.7907950596</v>
      </c>
      <c r="F33" s="23">
        <f>+'CSP_all annual'!F27+'CSP_all annual'!G27</f>
        <v>2650888.0902276775</v>
      </c>
      <c r="G33" s="41">
        <f>+'CSP_all annual'!H27+'CSP_all annual'!I27</f>
        <v>2812327.1749225436</v>
      </c>
      <c r="H33" s="31"/>
      <c r="I33" s="31"/>
    </row>
    <row r="34" spans="1:9" ht="18" customHeight="1">
      <c r="A34" s="40" t="str">
        <f>+'CSP_all annual'!A28</f>
        <v>Supplies and Services</v>
      </c>
      <c r="B34" s="20"/>
      <c r="C34" s="20"/>
      <c r="D34" s="27"/>
      <c r="E34" s="23">
        <f>+'CSP_all annual'!E28</f>
        <v>438311.9103407398</v>
      </c>
      <c r="F34" s="23">
        <f>+'CSP_all annual'!F28+'CSP_all annual'!G28</f>
        <v>1136094.8958118618</v>
      </c>
      <c r="G34" s="41">
        <f>+'CSP_all annual'!H28+'CSP_all annual'!I28</f>
        <v>1205283.0749668041</v>
      </c>
      <c r="H34" s="32"/>
      <c r="I34" s="32"/>
    </row>
    <row r="35" spans="1:9" ht="18" customHeight="1">
      <c r="A35" s="40"/>
      <c r="B35" s="20"/>
      <c r="C35" s="20"/>
      <c r="D35" s="27"/>
      <c r="E35" s="23"/>
      <c r="F35" s="23"/>
      <c r="G35" s="41"/>
      <c r="H35" s="32"/>
      <c r="I35" s="32"/>
    </row>
    <row r="36" spans="1:7" ht="18" customHeight="1">
      <c r="A36" s="40" t="str">
        <f>+'CSP_all annual'!A30</f>
        <v>Other</v>
      </c>
      <c r="B36" s="20"/>
      <c r="C36" s="20"/>
      <c r="D36" s="27"/>
      <c r="E36" s="23">
        <f>+'CSP_all annual'!E30</f>
        <v>0</v>
      </c>
      <c r="F36" s="23">
        <f>+'CSP_all annual'!F30+'CSP_all annual'!G30</f>
        <v>0</v>
      </c>
      <c r="G36" s="41">
        <f>+'CSP_all annual'!H30+'CSP_all annual'!I30</f>
        <v>0</v>
      </c>
    </row>
    <row r="37" spans="1:7" ht="18" customHeight="1">
      <c r="A37" s="40" t="s">
        <v>100</v>
      </c>
      <c r="B37" s="142"/>
      <c r="C37" s="142"/>
      <c r="D37" s="143"/>
      <c r="E37" s="164"/>
      <c r="F37" s="164"/>
      <c r="G37" s="165"/>
    </row>
    <row r="38" spans="1:9" ht="18" customHeight="1" thickBot="1">
      <c r="A38" s="42" t="s">
        <v>12</v>
      </c>
      <c r="B38" s="43"/>
      <c r="C38" s="43"/>
      <c r="D38" s="47"/>
      <c r="E38" s="52">
        <f>SUM(E33:E37)</f>
        <v>1461039.7011357995</v>
      </c>
      <c r="F38" s="52">
        <f>SUM(F33:F37)</f>
        <v>3786982.9860395393</v>
      </c>
      <c r="G38" s="157">
        <f>SUM(G33:G37)</f>
        <v>4017610.2498893477</v>
      </c>
      <c r="H38" s="33"/>
      <c r="I38" s="33"/>
    </row>
    <row r="39" spans="1:9" ht="18" customHeight="1">
      <c r="A39" s="48" t="s">
        <v>97</v>
      </c>
      <c r="B39" s="14"/>
      <c r="C39" s="14"/>
      <c r="D39" s="14"/>
      <c r="E39" s="166" t="s">
        <v>102</v>
      </c>
      <c r="F39" s="166"/>
      <c r="G39" s="166"/>
      <c r="H39" s="33"/>
      <c r="I39" s="33"/>
    </row>
    <row r="40" spans="1:9" ht="15" customHeight="1" thickBot="1">
      <c r="A40" s="14" t="s">
        <v>98</v>
      </c>
      <c r="B40" s="14"/>
      <c r="C40" s="14"/>
      <c r="D40" s="14"/>
      <c r="E40" s="166"/>
      <c r="F40" s="166"/>
      <c r="G40" s="166"/>
      <c r="H40" s="33"/>
      <c r="I40" s="33"/>
    </row>
    <row r="41" spans="1:9" ht="31.5" customHeight="1">
      <c r="A41" s="53" t="s">
        <v>21</v>
      </c>
      <c r="E41" s="228" t="s">
        <v>597</v>
      </c>
      <c r="F41" s="130">
        <v>2019</v>
      </c>
      <c r="G41" s="131">
        <v>2020</v>
      </c>
      <c r="H41" s="131">
        <v>2021</v>
      </c>
      <c r="I41" s="131">
        <v>2022</v>
      </c>
    </row>
    <row r="42" spans="1:9" ht="18" customHeight="1">
      <c r="A42" s="276" t="s">
        <v>123</v>
      </c>
      <c r="B42" s="277"/>
      <c r="C42" s="278"/>
      <c r="D42" s="54" t="s">
        <v>22</v>
      </c>
      <c r="E42" s="223">
        <f>+'CSP_all annual'!E35</f>
        <v>1575.2941176470588</v>
      </c>
      <c r="F42" s="223">
        <f>+'CSP_all annual'!F35</f>
        <v>1950</v>
      </c>
      <c r="G42" s="223">
        <f>+'CSP_all annual'!G35</f>
        <v>1950</v>
      </c>
      <c r="H42" s="223">
        <f>+'CSP_all annual'!H35</f>
        <v>1950</v>
      </c>
      <c r="I42" s="223">
        <f>+'CSP_all annual'!I35</f>
        <v>1950</v>
      </c>
    </row>
    <row r="43" spans="1:9" ht="18" customHeight="1">
      <c r="A43" s="279"/>
      <c r="B43" s="280"/>
      <c r="C43" s="281"/>
      <c r="D43" s="55" t="s">
        <v>23</v>
      </c>
      <c r="E43" s="223">
        <f>+'CSP_all annual'!E36</f>
        <v>2859.084238310709</v>
      </c>
      <c r="F43" s="223">
        <f>+'CSP_all annual'!F36</f>
        <v>3556</v>
      </c>
      <c r="G43" s="223">
        <f>+'CSP_all annual'!G36</f>
        <v>3556</v>
      </c>
      <c r="H43" s="223">
        <f>+'CSP_all annual'!H36</f>
        <v>3556</v>
      </c>
      <c r="I43" s="223">
        <f>+'CSP_all annual'!I36</f>
        <v>3556</v>
      </c>
    </row>
    <row r="44" spans="1:9" ht="18" customHeight="1">
      <c r="A44" s="279"/>
      <c r="B44" s="280"/>
      <c r="C44" s="281"/>
      <c r="D44" s="55" t="s">
        <v>24</v>
      </c>
      <c r="E44" s="223">
        <f>+'CSP_all annual'!E37</f>
        <v>4927.843137254902</v>
      </c>
      <c r="F44" s="223">
        <f>+'CSP_all annual'!F37</f>
        <v>6100</v>
      </c>
      <c r="G44" s="223">
        <f>+'CSP_all annual'!G37</f>
        <v>6100</v>
      </c>
      <c r="H44" s="223">
        <f>+'CSP_all annual'!H37</f>
        <v>6100</v>
      </c>
      <c r="I44" s="223">
        <f>+'CSP_all annual'!I37</f>
        <v>6100</v>
      </c>
    </row>
    <row r="45" spans="1:9" ht="20">
      <c r="A45" s="279"/>
      <c r="B45" s="280"/>
      <c r="C45" s="281"/>
      <c r="D45" s="55" t="s">
        <v>25</v>
      </c>
      <c r="E45" s="223">
        <f>+'CSP_all annual'!E38</f>
        <v>0</v>
      </c>
      <c r="F45" s="223">
        <f>+'CSP_all annual'!F38</f>
        <v>0</v>
      </c>
      <c r="G45" s="223">
        <f>+'CSP_all annual'!G38</f>
        <v>0</v>
      </c>
      <c r="H45" s="223">
        <f>+'CSP_all annual'!H38</f>
        <v>0</v>
      </c>
      <c r="I45" s="223">
        <f>+'CSP_all annual'!I38</f>
        <v>0</v>
      </c>
    </row>
    <row r="46" spans="1:9" ht="12.75">
      <c r="A46" s="279"/>
      <c r="B46" s="280"/>
      <c r="C46" s="281"/>
      <c r="D46" s="55" t="s">
        <v>26</v>
      </c>
      <c r="E46" s="223">
        <f>+'CSP_all annual'!E39</f>
        <v>0</v>
      </c>
      <c r="F46" s="223">
        <f>+'CSP_all annual'!F39</f>
        <v>0</v>
      </c>
      <c r="G46" s="223">
        <f>+'CSP_all annual'!G39</f>
        <v>0</v>
      </c>
      <c r="H46" s="223">
        <f>+'CSP_all annual'!H39</f>
        <v>0</v>
      </c>
      <c r="I46" s="223">
        <f>+'CSP_all annual'!I39</f>
        <v>0</v>
      </c>
    </row>
    <row r="47" spans="1:9" ht="12.75">
      <c r="A47" s="279"/>
      <c r="B47" s="280"/>
      <c r="C47" s="281"/>
      <c r="D47" s="55" t="s">
        <v>27</v>
      </c>
      <c r="E47" s="223">
        <f>+'CSP_all annual'!E40</f>
        <v>0</v>
      </c>
      <c r="F47" s="223">
        <f>+'CSP_all annual'!F40</f>
        <v>0</v>
      </c>
      <c r="G47" s="223">
        <f>+'CSP_all annual'!G40</f>
        <v>0</v>
      </c>
      <c r="H47" s="223">
        <f>+'CSP_all annual'!H40</f>
        <v>0</v>
      </c>
      <c r="I47" s="223">
        <f>+'CSP_all annual'!I40</f>
        <v>0</v>
      </c>
    </row>
    <row r="48" spans="1:9" ht="28.5" customHeight="1">
      <c r="A48" s="282"/>
      <c r="B48" s="283"/>
      <c r="C48" s="284"/>
      <c r="D48" s="55" t="s">
        <v>47</v>
      </c>
      <c r="E48" s="223">
        <f>+'CSP_all annual'!E41</f>
        <v>0</v>
      </c>
      <c r="F48" s="223">
        <f>+'CSP_all annual'!F41</f>
        <v>0</v>
      </c>
      <c r="G48" s="223">
        <f>+'CSP_all annual'!G41</f>
        <v>0</v>
      </c>
      <c r="H48" s="223">
        <f>+'CSP_all annual'!H41</f>
        <v>0</v>
      </c>
      <c r="I48" s="223">
        <f>+'CSP_all annual'!I41</f>
        <v>0</v>
      </c>
    </row>
    <row r="49" spans="1:9" ht="13">
      <c r="A49" s="53" t="s">
        <v>28</v>
      </c>
      <c r="E49" s="224"/>
      <c r="F49" s="224"/>
      <c r="G49" s="224"/>
      <c r="H49" s="224"/>
      <c r="I49" s="224"/>
    </row>
    <row r="50" spans="1:9" ht="12.75">
      <c r="A50" s="276" t="s">
        <v>29</v>
      </c>
      <c r="B50" s="277"/>
      <c r="C50" s="278"/>
      <c r="D50" s="54" t="s">
        <v>22</v>
      </c>
      <c r="E50" s="225">
        <v>155.7669</v>
      </c>
      <c r="F50" s="225">
        <v>160.439907</v>
      </c>
      <c r="G50" s="225">
        <v>165.25310421</v>
      </c>
      <c r="H50" s="225">
        <v>170.2106973363</v>
      </c>
      <c r="I50" s="225">
        <v>175.31701825638902</v>
      </c>
    </row>
    <row r="51" spans="1:9" ht="12.75">
      <c r="A51" s="279"/>
      <c r="B51" s="280"/>
      <c r="C51" s="281"/>
      <c r="D51" s="55" t="s">
        <v>23</v>
      </c>
      <c r="E51" s="225">
        <v>154.6751</v>
      </c>
      <c r="F51" s="225">
        <v>159.315353</v>
      </c>
      <c r="G51" s="225">
        <v>164.09481359</v>
      </c>
      <c r="H51" s="225">
        <v>169.0176579977</v>
      </c>
      <c r="I51" s="225">
        <v>174.08818773763102</v>
      </c>
    </row>
    <row r="52" spans="1:9" ht="12.75">
      <c r="A52" s="279"/>
      <c r="B52" s="280"/>
      <c r="C52" s="281"/>
      <c r="D52" s="55" t="s">
        <v>24</v>
      </c>
      <c r="E52" s="225">
        <v>156.9514</v>
      </c>
      <c r="F52" s="225">
        <v>161.659942</v>
      </c>
      <c r="G52" s="225">
        <v>166.50974026</v>
      </c>
      <c r="H52" s="225">
        <v>171.5050324678</v>
      </c>
      <c r="I52" s="225">
        <v>176.650183441834</v>
      </c>
    </row>
    <row r="53" spans="1:9" ht="20">
      <c r="A53" s="279"/>
      <c r="B53" s="280"/>
      <c r="C53" s="281"/>
      <c r="D53" s="55" t="s">
        <v>25</v>
      </c>
      <c r="E53" s="225">
        <v>161.5761</v>
      </c>
      <c r="F53" s="225">
        <v>166.423383</v>
      </c>
      <c r="G53" s="225">
        <v>171.41608449</v>
      </c>
      <c r="H53" s="225">
        <v>176.5585670247</v>
      </c>
      <c r="I53" s="225">
        <v>181.85532403544101</v>
      </c>
    </row>
    <row r="54" spans="1:9" ht="12.75">
      <c r="A54" s="279"/>
      <c r="B54" s="280"/>
      <c r="C54" s="281"/>
      <c r="D54" s="55" t="s">
        <v>26</v>
      </c>
      <c r="E54" s="225">
        <v>145.96130000000002</v>
      </c>
      <c r="F54" s="225">
        <v>150.34013900000002</v>
      </c>
      <c r="G54" s="225">
        <v>154.85034317000003</v>
      </c>
      <c r="H54" s="225">
        <v>159.49585346510003</v>
      </c>
      <c r="I54" s="225">
        <v>164.28072906905302</v>
      </c>
    </row>
    <row r="55" spans="1:9" ht="12.75">
      <c r="A55" s="279"/>
      <c r="B55" s="280"/>
      <c r="C55" s="281"/>
      <c r="D55" s="55" t="s">
        <v>27</v>
      </c>
      <c r="E55" s="225">
        <v>149.4118</v>
      </c>
      <c r="F55" s="225">
        <v>153.89415400000001</v>
      </c>
      <c r="G55" s="225">
        <v>158.51097862000003</v>
      </c>
      <c r="H55" s="225">
        <v>163.26630797860003</v>
      </c>
      <c r="I55" s="225">
        <v>168.16429721795802</v>
      </c>
    </row>
    <row r="56" spans="1:9" ht="12.75">
      <c r="A56" s="282"/>
      <c r="B56" s="283"/>
      <c r="C56" s="284"/>
      <c r="D56" s="55" t="s">
        <v>47</v>
      </c>
      <c r="E56" s="225">
        <v>208.3278</v>
      </c>
      <c r="F56" s="225">
        <v>214.577634</v>
      </c>
      <c r="G56" s="225">
        <v>221.01496301999998</v>
      </c>
      <c r="H56" s="225">
        <v>227.6454119106</v>
      </c>
      <c r="I56" s="225">
        <v>234.474774267918</v>
      </c>
    </row>
    <row r="57" spans="1:9" ht="13">
      <c r="A57" s="285" t="s">
        <v>30</v>
      </c>
      <c r="B57" s="285"/>
      <c r="E57" s="224"/>
      <c r="F57" s="224"/>
      <c r="G57" s="224"/>
      <c r="H57" s="224"/>
      <c r="I57" s="224"/>
    </row>
    <row r="58" spans="1:9" ht="12.75">
      <c r="A58" s="286" t="s">
        <v>31</v>
      </c>
      <c r="B58" s="287"/>
      <c r="C58" s="288"/>
      <c r="D58" s="54" t="s">
        <v>22</v>
      </c>
      <c r="E58" s="225">
        <v>109.03683</v>
      </c>
      <c r="F58" s="225">
        <v>112.30793489999999</v>
      </c>
      <c r="G58" s="225">
        <v>115.67717294699999</v>
      </c>
      <c r="H58" s="225">
        <v>119.14748813540999</v>
      </c>
      <c r="I58" s="225">
        <v>122.7219127794723</v>
      </c>
    </row>
    <row r="59" spans="1:9" ht="12.75">
      <c r="A59" s="289"/>
      <c r="B59" s="290"/>
      <c r="C59" s="291"/>
      <c r="D59" s="55" t="s">
        <v>23</v>
      </c>
      <c r="E59" s="225">
        <v>108.27256999999999</v>
      </c>
      <c r="F59" s="225">
        <v>111.52074709999998</v>
      </c>
      <c r="G59" s="225">
        <v>114.866369513</v>
      </c>
      <c r="H59" s="225">
        <v>118.31236059839</v>
      </c>
      <c r="I59" s="225">
        <v>121.8617314163417</v>
      </c>
    </row>
    <row r="60" spans="1:9" ht="12.75">
      <c r="A60" s="289"/>
      <c r="B60" s="290"/>
      <c r="C60" s="291"/>
      <c r="D60" s="55" t="s">
        <v>24</v>
      </c>
      <c r="E60" s="225">
        <v>109.86598</v>
      </c>
      <c r="F60" s="225">
        <v>113.16195939999999</v>
      </c>
      <c r="G60" s="225">
        <v>116.55681818199999</v>
      </c>
      <c r="H60" s="225">
        <v>120.05352272745999</v>
      </c>
      <c r="I60" s="225">
        <v>123.65512840928379</v>
      </c>
    </row>
    <row r="61" spans="1:9" ht="20">
      <c r="A61" s="289"/>
      <c r="B61" s="290"/>
      <c r="C61" s="291"/>
      <c r="D61" s="55" t="s">
        <v>25</v>
      </c>
      <c r="E61" s="225">
        <v>113.10327</v>
      </c>
      <c r="F61" s="225">
        <v>116.4963681</v>
      </c>
      <c r="G61" s="225">
        <v>119.991259143</v>
      </c>
      <c r="H61" s="225">
        <v>123.59099691729</v>
      </c>
      <c r="I61" s="225">
        <v>127.2987268248087</v>
      </c>
    </row>
    <row r="62" spans="1:9" ht="12.75">
      <c r="A62" s="289"/>
      <c r="B62" s="290"/>
      <c r="C62" s="291"/>
      <c r="D62" s="55" t="s">
        <v>26</v>
      </c>
      <c r="E62" s="225">
        <v>102.17291000000002</v>
      </c>
      <c r="F62" s="225">
        <v>105.2380973</v>
      </c>
      <c r="G62" s="225">
        <v>108.39524021900002</v>
      </c>
      <c r="H62" s="225">
        <v>111.64709742557001</v>
      </c>
      <c r="I62" s="225">
        <v>114.99651034833711</v>
      </c>
    </row>
    <row r="63" spans="1:9" ht="12.75">
      <c r="A63" s="289"/>
      <c r="B63" s="290"/>
      <c r="C63" s="291"/>
      <c r="D63" s="55" t="s">
        <v>27</v>
      </c>
      <c r="E63" s="225">
        <v>104.58825999999999</v>
      </c>
      <c r="F63" s="225">
        <v>107.7259078</v>
      </c>
      <c r="G63" s="225">
        <v>110.95768503400002</v>
      </c>
      <c r="H63" s="225">
        <v>114.28641558502001</v>
      </c>
      <c r="I63" s="225">
        <v>117.71500805257061</v>
      </c>
    </row>
    <row r="64" spans="1:9" ht="12.75">
      <c r="A64" s="292"/>
      <c r="B64" s="293"/>
      <c r="C64" s="294"/>
      <c r="D64" s="55" t="s">
        <v>47</v>
      </c>
      <c r="E64" s="225">
        <v>145.82945999999998</v>
      </c>
      <c r="F64" s="225">
        <v>150.20434379999998</v>
      </c>
      <c r="G64" s="225">
        <v>154.71047411399996</v>
      </c>
      <c r="H64" s="225">
        <v>159.35178833741998</v>
      </c>
      <c r="I64" s="225">
        <v>164.1323419875426</v>
      </c>
    </row>
    <row r="65" spans="1:9" ht="13">
      <c r="A65" s="53" t="s">
        <v>32</v>
      </c>
      <c r="E65" s="224"/>
      <c r="F65" s="224"/>
      <c r="G65" s="224"/>
      <c r="H65" s="224"/>
      <c r="I65" s="224"/>
    </row>
    <row r="66" spans="1:9" ht="87.75" customHeight="1">
      <c r="A66" s="295" t="s">
        <v>598</v>
      </c>
      <c r="B66" s="296"/>
      <c r="C66" s="296"/>
      <c r="D66" s="58"/>
      <c r="E66" s="226">
        <v>1.33</v>
      </c>
      <c r="F66" s="226">
        <v>1.34</v>
      </c>
      <c r="G66" s="226">
        <v>1.4</v>
      </c>
      <c r="H66" s="226">
        <v>1.43</v>
      </c>
      <c r="I66" s="226">
        <v>1.43</v>
      </c>
    </row>
    <row r="67" spans="1:9" ht="13.5">
      <c r="A67" s="14"/>
      <c r="B67" s="14"/>
      <c r="C67" s="14"/>
      <c r="D67" s="14"/>
      <c r="E67" s="166"/>
      <c r="F67" s="166"/>
      <c r="G67" s="166"/>
      <c r="H67" s="33"/>
      <c r="I67" s="33"/>
    </row>
    <row r="68" spans="1:9" ht="13">
      <c r="A68" s="264" t="s">
        <v>33</v>
      </c>
      <c r="B68" s="262"/>
      <c r="C68" s="262"/>
      <c r="D68" s="262"/>
      <c r="E68" s="262"/>
      <c r="F68" s="262"/>
      <c r="G68" s="262"/>
      <c r="H68" s="262"/>
      <c r="I68" s="33"/>
    </row>
    <row r="69" spans="1:9" ht="12.75" customHeight="1">
      <c r="A69" s="265" t="s">
        <v>34</v>
      </c>
      <c r="B69" s="262"/>
      <c r="C69" s="262"/>
      <c r="D69" s="262"/>
      <c r="E69" s="262"/>
      <c r="F69" s="262"/>
      <c r="G69" s="262"/>
      <c r="H69" s="262"/>
      <c r="I69" s="33"/>
    </row>
    <row r="70" spans="1:8" ht="30" customHeight="1">
      <c r="A70" s="297" t="s">
        <v>35</v>
      </c>
      <c r="B70" s="297"/>
      <c r="C70" s="297"/>
      <c r="D70" s="297"/>
      <c r="E70" s="297"/>
      <c r="F70" s="297"/>
      <c r="G70" s="297"/>
      <c r="H70" s="297"/>
    </row>
    <row r="71" spans="1:8" ht="32.25" customHeight="1">
      <c r="A71" s="297" t="s">
        <v>36</v>
      </c>
      <c r="B71" s="297"/>
      <c r="C71" s="297"/>
      <c r="D71" s="297"/>
      <c r="E71" s="297"/>
      <c r="F71" s="297"/>
      <c r="G71" s="297"/>
      <c r="H71" s="297"/>
    </row>
    <row r="72" spans="1:8" ht="12.75" customHeight="1">
      <c r="A72" s="297" t="s">
        <v>602</v>
      </c>
      <c r="B72" s="297"/>
      <c r="C72" s="297"/>
      <c r="D72" s="297"/>
      <c r="E72" s="297"/>
      <c r="F72" s="297"/>
      <c r="G72" s="297"/>
      <c r="H72" s="297"/>
    </row>
    <row r="74" spans="1:8" ht="12.75" customHeight="1">
      <c r="A74" s="265" t="s">
        <v>86</v>
      </c>
      <c r="B74" s="262"/>
      <c r="C74" s="262"/>
      <c r="D74" s="262"/>
      <c r="E74" s="262"/>
      <c r="F74" s="262"/>
      <c r="G74" s="262"/>
      <c r="H74" s="262"/>
    </row>
    <row r="75" spans="1:8" ht="28.5" customHeight="1">
      <c r="A75" s="298" t="s">
        <v>603</v>
      </c>
      <c r="B75" s="298"/>
      <c r="C75" s="298"/>
      <c r="D75" s="298"/>
      <c r="E75" s="298"/>
      <c r="F75" s="298"/>
      <c r="G75" s="298"/>
      <c r="H75" s="298"/>
    </row>
    <row r="76" spans="1:8" ht="13.5">
      <c r="A76" s="263"/>
      <c r="B76" s="263"/>
      <c r="C76" s="263"/>
      <c r="D76" s="263"/>
      <c r="E76" s="263"/>
      <c r="F76" s="263"/>
      <c r="G76" s="263"/>
      <c r="H76" s="262"/>
    </row>
    <row r="77" spans="1:8" ht="13.5">
      <c r="A77" s="265" t="s">
        <v>600</v>
      </c>
      <c r="B77" s="263"/>
      <c r="C77" s="263"/>
      <c r="D77" s="263"/>
      <c r="E77" s="263"/>
      <c r="F77" s="263"/>
      <c r="G77" s="263"/>
      <c r="H77" s="262"/>
    </row>
    <row r="78" spans="1:8" ht="30" customHeight="1">
      <c r="A78" s="298" t="s">
        <v>601</v>
      </c>
      <c r="B78" s="298"/>
      <c r="C78" s="298"/>
      <c r="D78" s="298"/>
      <c r="E78" s="298"/>
      <c r="F78" s="298"/>
      <c r="G78" s="298"/>
      <c r="H78" s="298"/>
    </row>
    <row r="79" spans="1:7" ht="13.5">
      <c r="A79" s="14"/>
      <c r="B79" s="14"/>
      <c r="C79" s="14"/>
      <c r="D79" s="14"/>
      <c r="E79" s="14"/>
      <c r="F79" s="14"/>
      <c r="G79" s="14"/>
    </row>
    <row r="80" spans="1:7" ht="13.5">
      <c r="A80" s="14"/>
      <c r="B80" s="14"/>
      <c r="C80" s="14"/>
      <c r="D80" s="14"/>
      <c r="E80" s="14"/>
      <c r="F80" s="14"/>
      <c r="G80" s="14"/>
    </row>
    <row r="81" spans="1:7" ht="13.5">
      <c r="A81" s="14"/>
      <c r="B81" s="14"/>
      <c r="C81" s="14"/>
      <c r="D81" s="14"/>
      <c r="E81" s="14"/>
      <c r="F81" s="14"/>
      <c r="G81" s="14"/>
    </row>
    <row r="82" spans="1:7" ht="13.5">
      <c r="A82" s="14"/>
      <c r="B82" s="14"/>
      <c r="C82" s="14"/>
      <c r="D82" s="14"/>
      <c r="E82" s="14"/>
      <c r="F82" s="14"/>
      <c r="G82" s="14"/>
    </row>
    <row r="83" spans="1:7" ht="13.5">
      <c r="A83" s="14"/>
      <c r="B83" s="14"/>
      <c r="C83" s="14"/>
      <c r="D83" s="14"/>
      <c r="E83" s="14"/>
      <c r="F83" s="14"/>
      <c r="G83" s="14"/>
    </row>
    <row r="84" spans="1:7" ht="13.5">
      <c r="A84" s="14"/>
      <c r="B84" s="14"/>
      <c r="C84" s="14"/>
      <c r="D84" s="14"/>
      <c r="E84" s="14"/>
      <c r="F84" s="14"/>
      <c r="G84" s="14"/>
    </row>
    <row r="85" spans="1:7" ht="13.5">
      <c r="A85" s="14"/>
      <c r="B85" s="14"/>
      <c r="C85" s="14"/>
      <c r="D85" s="14"/>
      <c r="E85" s="14"/>
      <c r="F85" s="14"/>
      <c r="G85" s="14"/>
    </row>
    <row r="86" spans="1:7" ht="13.5">
      <c r="A86" s="14"/>
      <c r="B86" s="14"/>
      <c r="C86" s="14"/>
      <c r="D86" s="14"/>
      <c r="E86" s="14"/>
      <c r="F86" s="14"/>
      <c r="G86" s="14"/>
    </row>
    <row r="87" spans="1:7" ht="13.5">
      <c r="A87" s="14"/>
      <c r="B87" s="14"/>
      <c r="C87" s="14"/>
      <c r="D87" s="14"/>
      <c r="E87" s="14"/>
      <c r="F87" s="14"/>
      <c r="G87" s="14"/>
    </row>
    <row r="88" spans="1:7" ht="13.5">
      <c r="A88" s="14"/>
      <c r="B88" s="14"/>
      <c r="C88" s="14"/>
      <c r="D88" s="14"/>
      <c r="E88" s="14"/>
      <c r="F88" s="14"/>
      <c r="G88" s="14"/>
    </row>
    <row r="89" spans="1:7" ht="13.5">
      <c r="A89" s="14"/>
      <c r="B89" s="14"/>
      <c r="C89" s="14"/>
      <c r="D89" s="14"/>
      <c r="E89" s="14"/>
      <c r="F89" s="14"/>
      <c r="G89" s="14"/>
    </row>
    <row r="90" spans="1:7" ht="13.5">
      <c r="A90" s="14"/>
      <c r="B90" s="14"/>
      <c r="C90" s="14"/>
      <c r="D90" s="14"/>
      <c r="E90" s="14"/>
      <c r="F90" s="14"/>
      <c r="G90" s="14"/>
    </row>
    <row r="91" spans="1:7" ht="13.5">
      <c r="A91" s="14"/>
      <c r="B91" s="14"/>
      <c r="C91" s="14"/>
      <c r="D91" s="14"/>
      <c r="E91" s="14"/>
      <c r="F91" s="14"/>
      <c r="G91" s="14"/>
    </row>
    <row r="92" spans="1:7" ht="13.5">
      <c r="A92" s="14"/>
      <c r="B92" s="14"/>
      <c r="C92" s="14"/>
      <c r="D92" s="14"/>
      <c r="E92" s="14"/>
      <c r="F92" s="14"/>
      <c r="G92" s="14"/>
    </row>
    <row r="93" spans="1:7" ht="12.75">
      <c r="A93" s="57"/>
      <c r="B93" s="57"/>
      <c r="C93" s="57"/>
      <c r="D93" s="57"/>
      <c r="E93" s="57"/>
      <c r="F93" s="57"/>
      <c r="G93" s="57"/>
    </row>
    <row r="94" spans="1:7" ht="12.75">
      <c r="A94" s="57"/>
      <c r="B94" s="57"/>
      <c r="C94" s="57"/>
      <c r="D94" s="57"/>
      <c r="E94" s="57"/>
      <c r="F94" s="57"/>
      <c r="G94" s="57"/>
    </row>
    <row r="95" spans="1:7" ht="12.75">
      <c r="A95" s="57"/>
      <c r="B95" s="57"/>
      <c r="C95" s="57"/>
      <c r="D95" s="57"/>
      <c r="E95" s="57"/>
      <c r="F95" s="57"/>
      <c r="G95" s="57"/>
    </row>
    <row r="96" spans="1:7" ht="12.75">
      <c r="A96" s="57"/>
      <c r="B96" s="57"/>
      <c r="C96" s="57"/>
      <c r="D96" s="57"/>
      <c r="E96" s="57"/>
      <c r="F96" s="57"/>
      <c r="G96" s="57"/>
    </row>
    <row r="97" spans="1:7" ht="12.75">
      <c r="A97" s="57"/>
      <c r="B97" s="57"/>
      <c r="C97" s="57"/>
      <c r="D97" s="57"/>
      <c r="E97" s="57"/>
      <c r="F97" s="57"/>
      <c r="G97" s="57"/>
    </row>
    <row r="98" spans="1:7" ht="12.75">
      <c r="A98" s="57"/>
      <c r="B98" s="57"/>
      <c r="C98" s="57"/>
      <c r="D98" s="57"/>
      <c r="E98" s="57"/>
      <c r="F98" s="57"/>
      <c r="G98" s="57"/>
    </row>
    <row r="99" spans="1:7" ht="12.75">
      <c r="A99" s="57"/>
      <c r="B99" s="57"/>
      <c r="C99" s="57"/>
      <c r="D99" s="57"/>
      <c r="E99" s="57"/>
      <c r="F99" s="57"/>
      <c r="G99" s="57"/>
    </row>
    <row r="100" spans="1:7" ht="12.75">
      <c r="A100" s="57"/>
      <c r="B100" s="57"/>
      <c r="C100" s="57"/>
      <c r="D100" s="57"/>
      <c r="E100" s="57"/>
      <c r="F100" s="57"/>
      <c r="G100" s="57"/>
    </row>
    <row r="101" spans="1:7" ht="12.75">
      <c r="A101" s="57"/>
      <c r="B101" s="57"/>
      <c r="C101" s="57"/>
      <c r="D101" s="57"/>
      <c r="E101" s="57"/>
      <c r="F101" s="57"/>
      <c r="G101" s="57"/>
    </row>
    <row r="102" spans="1:7" ht="12.75">
      <c r="A102" s="57"/>
      <c r="B102" s="57"/>
      <c r="C102" s="57"/>
      <c r="D102" s="57"/>
      <c r="E102" s="57"/>
      <c r="F102" s="57"/>
      <c r="G102" s="57"/>
    </row>
    <row r="103" spans="1:7" ht="12.75">
      <c r="A103" s="57"/>
      <c r="B103" s="57"/>
      <c r="C103" s="57"/>
      <c r="D103" s="57"/>
      <c r="E103" s="57"/>
      <c r="F103" s="57"/>
      <c r="G103" s="57"/>
    </row>
    <row r="104" spans="1:7" ht="12.75">
      <c r="A104" s="57"/>
      <c r="B104" s="57"/>
      <c r="C104" s="57"/>
      <c r="D104" s="57"/>
      <c r="E104" s="57"/>
      <c r="F104" s="57"/>
      <c r="G104" s="57"/>
    </row>
    <row r="105" spans="1:7" ht="12.75">
      <c r="A105" s="57"/>
      <c r="B105" s="57"/>
      <c r="C105" s="57"/>
      <c r="D105" s="57"/>
      <c r="E105" s="57"/>
      <c r="F105" s="57"/>
      <c r="G105" s="57"/>
    </row>
    <row r="106" spans="1:7" ht="12.75">
      <c r="A106" s="57"/>
      <c r="B106" s="57"/>
      <c r="C106" s="57"/>
      <c r="D106" s="57"/>
      <c r="E106" s="57"/>
      <c r="F106" s="57"/>
      <c r="G106" s="57"/>
    </row>
    <row r="107" spans="1:7" ht="12.75">
      <c r="A107" s="57"/>
      <c r="B107" s="57"/>
      <c r="C107" s="57"/>
      <c r="D107" s="57"/>
      <c r="E107" s="57"/>
      <c r="F107" s="57"/>
      <c r="G107" s="57"/>
    </row>
    <row r="108" spans="1:7" ht="12.75">
      <c r="A108" s="57"/>
      <c r="B108" s="57"/>
      <c r="C108" s="57"/>
      <c r="D108" s="57"/>
      <c r="E108" s="57"/>
      <c r="F108" s="57"/>
      <c r="G108" s="57"/>
    </row>
    <row r="109" spans="1:7" ht="12.75">
      <c r="A109" s="57"/>
      <c r="B109" s="57"/>
      <c r="C109" s="57"/>
      <c r="D109" s="57"/>
      <c r="E109" s="57"/>
      <c r="F109" s="57"/>
      <c r="G109" s="57"/>
    </row>
    <row r="110" spans="1:7" ht="12.75">
      <c r="A110" s="57"/>
      <c r="B110" s="57"/>
      <c r="C110" s="57"/>
      <c r="D110" s="57"/>
      <c r="E110" s="57"/>
      <c r="F110" s="57"/>
      <c r="G110" s="57"/>
    </row>
    <row r="111" spans="1:7" ht="12.75">
      <c r="A111" s="57"/>
      <c r="B111" s="57"/>
      <c r="C111" s="57"/>
      <c r="D111" s="57"/>
      <c r="E111" s="57"/>
      <c r="F111" s="57"/>
      <c r="G111" s="57"/>
    </row>
    <row r="112" spans="1:7" ht="12.75">
      <c r="A112" s="57"/>
      <c r="B112" s="57"/>
      <c r="C112" s="57"/>
      <c r="D112" s="57"/>
      <c r="E112" s="57"/>
      <c r="F112" s="57"/>
      <c r="G112" s="57"/>
    </row>
    <row r="113" spans="1:7" ht="12.75">
      <c r="A113" s="57"/>
      <c r="B113" s="57"/>
      <c r="C113" s="57"/>
      <c r="D113" s="57"/>
      <c r="E113" s="57"/>
      <c r="F113" s="57"/>
      <c r="G113" s="57"/>
    </row>
    <row r="114" spans="1:7" ht="12.75">
      <c r="A114" s="57"/>
      <c r="B114" s="57"/>
      <c r="C114" s="57"/>
      <c r="D114" s="57"/>
      <c r="E114" s="57"/>
      <c r="F114" s="57"/>
      <c r="G114" s="57"/>
    </row>
    <row r="115" spans="1:7" ht="12.75">
      <c r="A115" s="57"/>
      <c r="B115" s="57"/>
      <c r="C115" s="57"/>
      <c r="D115" s="57"/>
      <c r="E115" s="57"/>
      <c r="F115" s="57"/>
      <c r="G115" s="57"/>
    </row>
    <row r="116" spans="1:7" ht="12.75">
      <c r="A116" s="57"/>
      <c r="B116" s="57"/>
      <c r="C116" s="57"/>
      <c r="D116" s="57"/>
      <c r="E116" s="57"/>
      <c r="F116" s="57"/>
      <c r="G116" s="57"/>
    </row>
    <row r="117" spans="1:7" ht="12.75">
      <c r="A117" s="57"/>
      <c r="B117" s="57"/>
      <c r="C117" s="57"/>
      <c r="D117" s="57"/>
      <c r="E117" s="57"/>
      <c r="F117" s="57"/>
      <c r="G117" s="57"/>
    </row>
    <row r="118" spans="1:7" ht="12.75">
      <c r="A118" s="57"/>
      <c r="B118" s="57"/>
      <c r="C118" s="57"/>
      <c r="D118" s="57"/>
      <c r="E118" s="57"/>
      <c r="F118" s="57"/>
      <c r="G118" s="57"/>
    </row>
    <row r="119" spans="1:7" ht="12.75">
      <c r="A119" s="57"/>
      <c r="B119" s="57"/>
      <c r="C119" s="57"/>
      <c r="D119" s="57"/>
      <c r="E119" s="57"/>
      <c r="F119" s="57"/>
      <c r="G119" s="57"/>
    </row>
    <row r="120" spans="1:7" ht="12.75">
      <c r="A120" s="57"/>
      <c r="B120" s="57"/>
      <c r="C120" s="57"/>
      <c r="D120" s="57"/>
      <c r="E120" s="57"/>
      <c r="F120" s="57"/>
      <c r="G120" s="57"/>
    </row>
    <row r="121" spans="1:7" ht="12.75">
      <c r="A121" s="57"/>
      <c r="B121" s="57"/>
      <c r="C121" s="57"/>
      <c r="D121" s="57"/>
      <c r="E121" s="57"/>
      <c r="F121" s="57"/>
      <c r="G121" s="57"/>
    </row>
    <row r="122" spans="1:7" ht="12.75">
      <c r="A122" s="57"/>
      <c r="B122" s="57"/>
      <c r="C122" s="57"/>
      <c r="D122" s="57"/>
      <c r="E122" s="57"/>
      <c r="F122" s="57"/>
      <c r="G122" s="57"/>
    </row>
    <row r="123" spans="1:7" ht="12.75">
      <c r="A123" s="57"/>
      <c r="B123" s="57"/>
      <c r="C123" s="57"/>
      <c r="D123" s="57"/>
      <c r="E123" s="57"/>
      <c r="F123" s="57"/>
      <c r="G123" s="57"/>
    </row>
    <row r="124" spans="1:7" ht="12.75">
      <c r="A124" s="57"/>
      <c r="B124" s="57"/>
      <c r="C124" s="57"/>
      <c r="D124" s="57"/>
      <c r="E124" s="57"/>
      <c r="F124" s="57"/>
      <c r="G124" s="57"/>
    </row>
    <row r="125" spans="1:7" ht="12.75">
      <c r="A125" s="57"/>
      <c r="B125" s="57"/>
      <c r="C125" s="57"/>
      <c r="D125" s="57"/>
      <c r="E125" s="57"/>
      <c r="F125" s="57"/>
      <c r="G125" s="57"/>
    </row>
    <row r="126" spans="1:7" ht="12.75">
      <c r="A126" s="57"/>
      <c r="B126" s="57"/>
      <c r="C126" s="57"/>
      <c r="D126" s="57"/>
      <c r="E126" s="57"/>
      <c r="F126" s="57"/>
      <c r="G126" s="57"/>
    </row>
    <row r="127" spans="1:7" ht="12.75">
      <c r="A127" s="57"/>
      <c r="B127" s="57"/>
      <c r="C127" s="57"/>
      <c r="D127" s="57"/>
      <c r="E127" s="57"/>
      <c r="F127" s="57"/>
      <c r="G127" s="57"/>
    </row>
    <row r="128" spans="1:7" ht="12.75">
      <c r="A128" s="57"/>
      <c r="B128" s="57"/>
      <c r="C128" s="57"/>
      <c r="D128" s="57"/>
      <c r="E128" s="57"/>
      <c r="F128" s="57"/>
      <c r="G128" s="57"/>
    </row>
    <row r="129" spans="1:7" ht="12.75">
      <c r="A129" s="57"/>
      <c r="B129" s="57"/>
      <c r="C129" s="57"/>
      <c r="D129" s="57"/>
      <c r="E129" s="57"/>
      <c r="F129" s="57"/>
      <c r="G129" s="57"/>
    </row>
    <row r="130" spans="1:7" ht="12.75">
      <c r="A130" s="57"/>
      <c r="B130" s="57"/>
      <c r="C130" s="57"/>
      <c r="D130" s="57"/>
      <c r="E130" s="57"/>
      <c r="F130" s="57"/>
      <c r="G130" s="57"/>
    </row>
    <row r="131" spans="1:7" ht="12.75">
      <c r="A131" s="57"/>
      <c r="B131" s="57"/>
      <c r="C131" s="57"/>
      <c r="D131" s="57"/>
      <c r="E131" s="57"/>
      <c r="F131" s="57"/>
      <c r="G131" s="57"/>
    </row>
    <row r="132" spans="1:7" ht="12.75">
      <c r="A132" s="57"/>
      <c r="B132" s="57"/>
      <c r="C132" s="57"/>
      <c r="D132" s="57"/>
      <c r="E132" s="57"/>
      <c r="F132" s="57"/>
      <c r="G132" s="57"/>
    </row>
    <row r="133" spans="1:7" ht="12.75">
      <c r="A133" s="57"/>
      <c r="B133" s="57"/>
      <c r="C133" s="57"/>
      <c r="D133" s="57"/>
      <c r="E133" s="57"/>
      <c r="F133" s="57"/>
      <c r="G133" s="57"/>
    </row>
    <row r="134" spans="1:7" ht="12.75">
      <c r="A134" s="57"/>
      <c r="B134" s="57"/>
      <c r="C134" s="57"/>
      <c r="D134" s="57"/>
      <c r="E134" s="57"/>
      <c r="F134" s="57"/>
      <c r="G134" s="57"/>
    </row>
    <row r="135" spans="1:7" ht="12.75">
      <c r="A135" s="57"/>
      <c r="B135" s="57"/>
      <c r="C135" s="57"/>
      <c r="D135" s="57"/>
      <c r="E135" s="57"/>
      <c r="F135" s="57"/>
      <c r="G135" s="57"/>
    </row>
    <row r="136" spans="1:7" ht="12.75">
      <c r="A136" s="57"/>
      <c r="B136" s="57"/>
      <c r="C136" s="57"/>
      <c r="D136" s="57"/>
      <c r="E136" s="57"/>
      <c r="F136" s="57"/>
      <c r="G136" s="57"/>
    </row>
    <row r="137" spans="1:7" ht="12.75">
      <c r="A137" s="57"/>
      <c r="B137" s="57"/>
      <c r="C137" s="57"/>
      <c r="D137" s="57"/>
      <c r="E137" s="57"/>
      <c r="F137" s="57"/>
      <c r="G137" s="57"/>
    </row>
    <row r="138" spans="1:7" ht="12.75">
      <c r="A138" s="57"/>
      <c r="B138" s="57"/>
      <c r="C138" s="57"/>
      <c r="D138" s="57"/>
      <c r="E138" s="57"/>
      <c r="F138" s="57"/>
      <c r="G138" s="57"/>
    </row>
    <row r="139" spans="1:7" ht="12.75">
      <c r="A139" s="57"/>
      <c r="B139" s="57"/>
      <c r="C139" s="57"/>
      <c r="D139" s="57"/>
      <c r="E139" s="57"/>
      <c r="F139" s="57"/>
      <c r="G139" s="57"/>
    </row>
    <row r="140" spans="1:7" ht="12.75">
      <c r="A140" s="57"/>
      <c r="B140" s="57"/>
      <c r="C140" s="57"/>
      <c r="D140" s="57"/>
      <c r="E140" s="57"/>
      <c r="F140" s="57"/>
      <c r="G140" s="57"/>
    </row>
    <row r="141" spans="1:7" ht="12.75">
      <c r="A141" s="57"/>
      <c r="B141" s="57"/>
      <c r="C141" s="57"/>
      <c r="D141" s="57"/>
      <c r="E141" s="57"/>
      <c r="F141" s="57"/>
      <c r="G141" s="57"/>
    </row>
    <row r="142" spans="1:7" ht="12.75">
      <c r="A142" s="57"/>
      <c r="B142" s="57"/>
      <c r="C142" s="57"/>
      <c r="D142" s="57"/>
      <c r="E142" s="57"/>
      <c r="F142" s="57"/>
      <c r="G142" s="57"/>
    </row>
    <row r="143" spans="1:7" ht="12.75">
      <c r="A143" s="57"/>
      <c r="B143" s="57"/>
      <c r="C143" s="57"/>
      <c r="D143" s="57"/>
      <c r="E143" s="57"/>
      <c r="F143" s="57"/>
      <c r="G143" s="57"/>
    </row>
    <row r="144" spans="1:7" ht="12.75">
      <c r="A144" s="57"/>
      <c r="B144" s="57"/>
      <c r="C144" s="57"/>
      <c r="D144" s="57"/>
      <c r="E144" s="57"/>
      <c r="F144" s="57"/>
      <c r="G144" s="57"/>
    </row>
    <row r="145" spans="1:7" ht="12.75">
      <c r="A145" s="57"/>
      <c r="B145" s="57"/>
      <c r="C145" s="57"/>
      <c r="D145" s="57"/>
      <c r="E145" s="57"/>
      <c r="F145" s="57"/>
      <c r="G145" s="57"/>
    </row>
    <row r="146" spans="1:7" ht="12.75">
      <c r="A146" s="57"/>
      <c r="B146" s="57"/>
      <c r="C146" s="57"/>
      <c r="D146" s="57"/>
      <c r="E146" s="57"/>
      <c r="F146" s="57"/>
      <c r="G146" s="57"/>
    </row>
    <row r="147" spans="1:7" ht="12.75">
      <c r="A147" s="57"/>
      <c r="B147" s="57"/>
      <c r="C147" s="57"/>
      <c r="D147" s="57"/>
      <c r="E147" s="57"/>
      <c r="F147" s="57"/>
      <c r="G147" s="57"/>
    </row>
    <row r="148" spans="1:7" ht="12.75">
      <c r="A148" s="57"/>
      <c r="B148" s="57"/>
      <c r="C148" s="57"/>
      <c r="D148" s="57"/>
      <c r="E148" s="57"/>
      <c r="F148" s="57"/>
      <c r="G148" s="57"/>
    </row>
    <row r="149" spans="1:7" ht="12.75">
      <c r="A149" s="57"/>
      <c r="B149" s="57"/>
      <c r="C149" s="57"/>
      <c r="D149" s="57"/>
      <c r="E149" s="57"/>
      <c r="F149" s="57"/>
      <c r="G149" s="57"/>
    </row>
    <row r="150" spans="1:7" ht="12.75">
      <c r="A150" s="57"/>
      <c r="B150" s="57"/>
      <c r="C150" s="57"/>
      <c r="D150" s="57"/>
      <c r="E150" s="57"/>
      <c r="F150" s="57"/>
      <c r="G150" s="57"/>
    </row>
    <row r="151" spans="1:7" ht="12.75">
      <c r="A151" s="57"/>
      <c r="B151" s="57"/>
      <c r="C151" s="57"/>
      <c r="D151" s="57"/>
      <c r="E151" s="57"/>
      <c r="F151" s="57"/>
      <c r="G151" s="57"/>
    </row>
    <row r="152" spans="1:7" ht="12.75">
      <c r="A152" s="57"/>
      <c r="B152" s="57"/>
      <c r="C152" s="57"/>
      <c r="D152" s="57"/>
      <c r="E152" s="57"/>
      <c r="F152" s="57"/>
      <c r="G152" s="57"/>
    </row>
    <row r="153" spans="1:7" ht="12.75">
      <c r="A153" s="57"/>
      <c r="B153" s="57"/>
      <c r="C153" s="57"/>
      <c r="D153" s="57"/>
      <c r="E153" s="57"/>
      <c r="F153" s="57"/>
      <c r="G153" s="57"/>
    </row>
    <row r="154" spans="1:7" ht="12.75">
      <c r="A154" s="57"/>
      <c r="B154" s="57"/>
      <c r="C154" s="57"/>
      <c r="D154" s="57"/>
      <c r="E154" s="57"/>
      <c r="F154" s="57"/>
      <c r="G154" s="57"/>
    </row>
    <row r="155" spans="1:7" ht="12.75">
      <c r="A155" s="57"/>
      <c r="B155" s="57"/>
      <c r="C155" s="57"/>
      <c r="D155" s="57"/>
      <c r="E155" s="57"/>
      <c r="F155" s="57"/>
      <c r="G155" s="57"/>
    </row>
    <row r="156" spans="1:7" ht="12.75">
      <c r="A156" s="57"/>
      <c r="B156" s="57"/>
      <c r="C156" s="57"/>
      <c r="D156" s="57"/>
      <c r="E156" s="57"/>
      <c r="F156" s="57"/>
      <c r="G156" s="57"/>
    </row>
    <row r="157" spans="1:7" ht="12.75">
      <c r="A157" s="57"/>
      <c r="B157" s="57"/>
      <c r="C157" s="57"/>
      <c r="D157" s="57"/>
      <c r="E157" s="57"/>
      <c r="F157" s="57"/>
      <c r="G157" s="57"/>
    </row>
    <row r="158" spans="1:7" ht="12.75">
      <c r="A158" s="57"/>
      <c r="B158" s="57"/>
      <c r="C158" s="57"/>
      <c r="D158" s="57"/>
      <c r="E158" s="57"/>
      <c r="F158" s="57"/>
      <c r="G158" s="57"/>
    </row>
    <row r="159" spans="1:7" ht="12.75">
      <c r="A159" s="57"/>
      <c r="B159" s="57"/>
      <c r="C159" s="57"/>
      <c r="D159" s="57"/>
      <c r="E159" s="57"/>
      <c r="F159" s="57"/>
      <c r="G159" s="57"/>
    </row>
    <row r="160" spans="1:7" ht="12.75">
      <c r="A160" s="57"/>
      <c r="B160" s="57"/>
      <c r="C160" s="57"/>
      <c r="D160" s="57"/>
      <c r="E160" s="57"/>
      <c r="F160" s="57"/>
      <c r="G160" s="57"/>
    </row>
    <row r="161" spans="1:7" ht="12.75">
      <c r="A161" s="57"/>
      <c r="B161" s="57"/>
      <c r="C161" s="57"/>
      <c r="D161" s="57"/>
      <c r="E161" s="57"/>
      <c r="F161" s="57"/>
      <c r="G161" s="57"/>
    </row>
    <row r="162" spans="1:7" ht="12.75">
      <c r="A162" s="57"/>
      <c r="B162" s="57"/>
      <c r="C162" s="57"/>
      <c r="D162" s="57"/>
      <c r="E162" s="57"/>
      <c r="F162" s="57"/>
      <c r="G162" s="57"/>
    </row>
    <row r="163" spans="1:7" ht="12.75">
      <c r="A163" s="57"/>
      <c r="B163" s="57"/>
      <c r="C163" s="57"/>
      <c r="D163" s="57"/>
      <c r="E163" s="57"/>
      <c r="F163" s="57"/>
      <c r="G163" s="57"/>
    </row>
    <row r="164" spans="1:7" ht="12.75">
      <c r="A164" s="57"/>
      <c r="B164" s="57"/>
      <c r="C164" s="57"/>
      <c r="D164" s="57"/>
      <c r="E164" s="57"/>
      <c r="F164" s="57"/>
      <c r="G164" s="57"/>
    </row>
    <row r="165" spans="1:7" ht="12.75">
      <c r="A165" s="57"/>
      <c r="B165" s="57"/>
      <c r="C165" s="57"/>
      <c r="D165" s="57"/>
      <c r="E165" s="57"/>
      <c r="F165" s="57"/>
      <c r="G165" s="57"/>
    </row>
    <row r="166" spans="1:7" ht="12.75">
      <c r="A166" s="57"/>
      <c r="B166" s="57"/>
      <c r="C166" s="57"/>
      <c r="D166" s="57"/>
      <c r="E166" s="57"/>
      <c r="F166" s="57"/>
      <c r="G166" s="57"/>
    </row>
    <row r="167" spans="1:7" ht="12.75">
      <c r="A167" s="57"/>
      <c r="B167" s="57"/>
      <c r="C167" s="57"/>
      <c r="D167" s="57"/>
      <c r="E167" s="57"/>
      <c r="F167" s="57"/>
      <c r="G167" s="57"/>
    </row>
    <row r="168" spans="1:7" ht="12.75">
      <c r="A168" s="57"/>
      <c r="B168" s="57"/>
      <c r="C168" s="57"/>
      <c r="D168" s="57"/>
      <c r="E168" s="57"/>
      <c r="F168" s="57"/>
      <c r="G168" s="57"/>
    </row>
    <row r="169" spans="1:7" ht="12.75">
      <c r="A169" s="57"/>
      <c r="B169" s="57"/>
      <c r="C169" s="57"/>
      <c r="D169" s="57"/>
      <c r="E169" s="57"/>
      <c r="F169" s="57"/>
      <c r="G169" s="57"/>
    </row>
    <row r="170" spans="1:7" ht="12.75">
      <c r="A170" s="57"/>
      <c r="B170" s="57"/>
      <c r="C170" s="57"/>
      <c r="D170" s="57"/>
      <c r="E170" s="57"/>
      <c r="F170" s="57"/>
      <c r="G170" s="57"/>
    </row>
    <row r="171" spans="1:7" ht="12.75">
      <c r="A171" s="57"/>
      <c r="B171" s="57"/>
      <c r="C171" s="57"/>
      <c r="D171" s="57"/>
      <c r="E171" s="57"/>
      <c r="F171" s="57"/>
      <c r="G171" s="57"/>
    </row>
    <row r="172" spans="1:7" ht="12.75">
      <c r="A172" s="57"/>
      <c r="B172" s="57"/>
      <c r="C172" s="57"/>
      <c r="D172" s="57"/>
      <c r="E172" s="57"/>
      <c r="F172" s="57"/>
      <c r="G172" s="57"/>
    </row>
    <row r="173" spans="1:7" ht="12.75">
      <c r="A173" s="57"/>
      <c r="B173" s="57"/>
      <c r="C173" s="57"/>
      <c r="D173" s="57"/>
      <c r="E173" s="57"/>
      <c r="F173" s="57"/>
      <c r="G173" s="57"/>
    </row>
    <row r="174" spans="1:7" ht="12.75">
      <c r="A174" s="57"/>
      <c r="B174" s="57"/>
      <c r="C174" s="57"/>
      <c r="D174" s="57"/>
      <c r="E174" s="57"/>
      <c r="F174" s="57"/>
      <c r="G174" s="57"/>
    </row>
    <row r="175" spans="1:7" ht="12.75">
      <c r="A175" s="57"/>
      <c r="B175" s="57"/>
      <c r="C175" s="57"/>
      <c r="D175" s="57"/>
      <c r="E175" s="57"/>
      <c r="F175" s="57"/>
      <c r="G175" s="57"/>
    </row>
    <row r="176" spans="1:7" ht="12.75">
      <c r="A176" s="57"/>
      <c r="B176" s="57"/>
      <c r="C176" s="57"/>
      <c r="D176" s="57"/>
      <c r="E176" s="57"/>
      <c r="F176" s="57"/>
      <c r="G176" s="57"/>
    </row>
    <row r="177" spans="1:7" ht="12.75">
      <c r="A177" s="57"/>
      <c r="B177" s="57"/>
      <c r="C177" s="57"/>
      <c r="D177" s="57"/>
      <c r="E177" s="57"/>
      <c r="F177" s="57"/>
      <c r="G177" s="57"/>
    </row>
    <row r="178" spans="1:7" ht="12.75">
      <c r="A178" s="57"/>
      <c r="B178" s="57"/>
      <c r="C178" s="57"/>
      <c r="D178" s="57"/>
      <c r="E178" s="57"/>
      <c r="F178" s="57"/>
      <c r="G178" s="57"/>
    </row>
    <row r="179" spans="1:7" ht="12.75">
      <c r="A179" s="57"/>
      <c r="B179" s="57"/>
      <c r="C179" s="57"/>
      <c r="D179" s="57"/>
      <c r="E179" s="57"/>
      <c r="F179" s="57"/>
      <c r="G179" s="57"/>
    </row>
    <row r="180" spans="1:7" ht="12.75">
      <c r="A180" s="57"/>
      <c r="B180" s="57"/>
      <c r="C180" s="57"/>
      <c r="D180" s="57"/>
      <c r="E180" s="57"/>
      <c r="F180" s="57"/>
      <c r="G180" s="57"/>
    </row>
    <row r="181" spans="1:7" ht="12.75">
      <c r="A181" s="57"/>
      <c r="B181" s="57"/>
      <c r="C181" s="57"/>
      <c r="D181" s="57"/>
      <c r="E181" s="57"/>
      <c r="F181" s="57"/>
      <c r="G181" s="57"/>
    </row>
    <row r="182" spans="1:7" ht="12.75">
      <c r="A182" s="57"/>
      <c r="B182" s="57"/>
      <c r="C182" s="57"/>
      <c r="D182" s="57"/>
      <c r="E182" s="57"/>
      <c r="F182" s="57"/>
      <c r="G182" s="57"/>
    </row>
    <row r="183" spans="1:7" ht="12.75">
      <c r="A183" s="57"/>
      <c r="B183" s="57"/>
      <c r="C183" s="57"/>
      <c r="D183" s="57"/>
      <c r="E183" s="57"/>
      <c r="F183" s="57"/>
      <c r="G183" s="57"/>
    </row>
    <row r="184" spans="1:7" ht="12.75">
      <c r="A184" s="57"/>
      <c r="B184" s="57"/>
      <c r="C184" s="57"/>
      <c r="D184" s="57"/>
      <c r="E184" s="57"/>
      <c r="F184" s="57"/>
      <c r="G184" s="57"/>
    </row>
    <row r="185" spans="1:7" ht="12.75">
      <c r="A185" s="57"/>
      <c r="B185" s="57"/>
      <c r="C185" s="57"/>
      <c r="D185" s="57"/>
      <c r="E185" s="57"/>
      <c r="F185" s="57"/>
      <c r="G185" s="57"/>
    </row>
    <row r="186" spans="1:7" ht="12.75">
      <c r="A186" s="57"/>
      <c r="B186" s="57"/>
      <c r="C186" s="57"/>
      <c r="D186" s="57"/>
      <c r="E186" s="57"/>
      <c r="F186" s="57"/>
      <c r="G186" s="57"/>
    </row>
    <row r="187" spans="1:7" ht="12.75">
      <c r="A187" s="57"/>
      <c r="B187" s="57"/>
      <c r="C187" s="57"/>
      <c r="D187" s="57"/>
      <c r="E187" s="57"/>
      <c r="F187" s="57"/>
      <c r="G187" s="57"/>
    </row>
    <row r="188" spans="1:7" ht="12.75">
      <c r="A188" s="57"/>
      <c r="B188" s="57"/>
      <c r="C188" s="57"/>
      <c r="D188" s="57"/>
      <c r="E188" s="57"/>
      <c r="F188" s="57"/>
      <c r="G188" s="57"/>
    </row>
    <row r="189" spans="1:7" ht="12.75">
      <c r="A189" s="57"/>
      <c r="B189" s="57"/>
      <c r="C189" s="57"/>
      <c r="D189" s="57"/>
      <c r="E189" s="57"/>
      <c r="F189" s="57"/>
      <c r="G189" s="57"/>
    </row>
    <row r="190" spans="1:7" ht="12.75">
      <c r="A190" s="57"/>
      <c r="B190" s="57"/>
      <c r="C190" s="57"/>
      <c r="D190" s="57"/>
      <c r="E190" s="57"/>
      <c r="F190" s="57"/>
      <c r="G190" s="57"/>
    </row>
    <row r="191" spans="1:7" ht="12.75">
      <c r="A191" s="57"/>
      <c r="B191" s="57"/>
      <c r="C191" s="57"/>
      <c r="D191" s="57"/>
      <c r="E191" s="57"/>
      <c r="F191" s="57"/>
      <c r="G191" s="57"/>
    </row>
    <row r="192" spans="1:7" ht="12.75">
      <c r="A192" s="57"/>
      <c r="B192" s="57"/>
      <c r="C192" s="57"/>
      <c r="D192" s="57"/>
      <c r="E192" s="57"/>
      <c r="F192" s="57"/>
      <c r="G192" s="57"/>
    </row>
    <row r="193" spans="1:7" ht="12.75">
      <c r="A193" s="57"/>
      <c r="B193" s="57"/>
      <c r="C193" s="57"/>
      <c r="D193" s="57"/>
      <c r="E193" s="57"/>
      <c r="F193" s="57"/>
      <c r="G193" s="57"/>
    </row>
    <row r="194" spans="1:7" ht="12.75">
      <c r="A194" s="57"/>
      <c r="B194" s="57"/>
      <c r="C194" s="57"/>
      <c r="D194" s="57"/>
      <c r="E194" s="57"/>
      <c r="F194" s="57"/>
      <c r="G194" s="57"/>
    </row>
    <row r="195" spans="1:7" ht="12.75">
      <c r="A195" s="57"/>
      <c r="B195" s="57"/>
      <c r="C195" s="57"/>
      <c r="D195" s="57"/>
      <c r="E195" s="57"/>
      <c r="F195" s="57"/>
      <c r="G195" s="57"/>
    </row>
    <row r="196" spans="1:7" ht="12.75">
      <c r="A196" s="57"/>
      <c r="B196" s="57"/>
      <c r="C196" s="57"/>
      <c r="D196" s="57"/>
      <c r="E196" s="57"/>
      <c r="F196" s="57"/>
      <c r="G196" s="57"/>
    </row>
    <row r="197" spans="1:7" ht="12.75">
      <c r="A197" s="57"/>
      <c r="B197" s="57"/>
      <c r="C197" s="57"/>
      <c r="D197" s="57"/>
      <c r="E197" s="57"/>
      <c r="F197" s="57"/>
      <c r="G197" s="57"/>
    </row>
    <row r="198" spans="1:7" ht="12.75">
      <c r="A198" s="57"/>
      <c r="B198" s="57"/>
      <c r="C198" s="57"/>
      <c r="D198" s="57"/>
      <c r="E198" s="57"/>
      <c r="F198" s="57"/>
      <c r="G198" s="57"/>
    </row>
    <row r="199" spans="1:7" ht="12.75">
      <c r="A199" s="57"/>
      <c r="B199" s="57"/>
      <c r="C199" s="57"/>
      <c r="D199" s="57"/>
      <c r="E199" s="57"/>
      <c r="F199" s="57"/>
      <c r="G199" s="57"/>
    </row>
    <row r="200" spans="1:7" ht="12.75">
      <c r="A200" s="57"/>
      <c r="B200" s="57"/>
      <c r="C200" s="57"/>
      <c r="D200" s="57"/>
      <c r="E200" s="57"/>
      <c r="F200" s="57"/>
      <c r="G200" s="57"/>
    </row>
    <row r="201" spans="1:7" ht="12.75">
      <c r="A201" s="57"/>
      <c r="B201" s="57"/>
      <c r="C201" s="57"/>
      <c r="D201" s="57"/>
      <c r="E201" s="57"/>
      <c r="F201" s="57"/>
      <c r="G201" s="57"/>
    </row>
    <row r="202" spans="1:7" ht="12.75">
      <c r="A202" s="57"/>
      <c r="B202" s="57"/>
      <c r="C202" s="57"/>
      <c r="D202" s="57"/>
      <c r="E202" s="57"/>
      <c r="F202" s="57"/>
      <c r="G202" s="57"/>
    </row>
    <row r="203" spans="1:7" ht="12.75">
      <c r="A203" s="57"/>
      <c r="B203" s="57"/>
      <c r="C203" s="57"/>
      <c r="D203" s="57"/>
      <c r="E203" s="57"/>
      <c r="F203" s="57"/>
      <c r="G203" s="57"/>
    </row>
    <row r="204" spans="1:7" ht="12.75">
      <c r="A204" s="57"/>
      <c r="B204" s="57"/>
      <c r="C204" s="57"/>
      <c r="D204" s="57"/>
      <c r="E204" s="57"/>
      <c r="F204" s="57"/>
      <c r="G204" s="57"/>
    </row>
    <row r="205" spans="1:7" ht="12.75">
      <c r="A205" s="57"/>
      <c r="B205" s="57"/>
      <c r="C205" s="57"/>
      <c r="D205" s="57"/>
      <c r="E205" s="57"/>
      <c r="F205" s="57"/>
      <c r="G205" s="57"/>
    </row>
    <row r="206" spans="1:7" ht="12.75">
      <c r="A206" s="57"/>
      <c r="B206" s="57"/>
      <c r="C206" s="57"/>
      <c r="D206" s="57"/>
      <c r="E206" s="57"/>
      <c r="F206" s="57"/>
      <c r="G206" s="57"/>
    </row>
    <row r="207" spans="1:7" ht="12.75">
      <c r="A207" s="57"/>
      <c r="B207" s="57"/>
      <c r="C207" s="57"/>
      <c r="D207" s="57"/>
      <c r="E207" s="57"/>
      <c r="F207" s="57"/>
      <c r="G207" s="57"/>
    </row>
    <row r="208" spans="1:7" ht="12.75">
      <c r="A208" s="57"/>
      <c r="B208" s="57"/>
      <c r="C208" s="57"/>
      <c r="D208" s="57"/>
      <c r="E208" s="57"/>
      <c r="F208" s="57"/>
      <c r="G208" s="57"/>
    </row>
    <row r="209" spans="1:7" ht="12.75">
      <c r="A209" s="57"/>
      <c r="B209" s="57"/>
      <c r="C209" s="57"/>
      <c r="D209" s="57"/>
      <c r="E209" s="57"/>
      <c r="F209" s="57"/>
      <c r="G209" s="57"/>
    </row>
    <row r="210" spans="1:7" ht="12.75">
      <c r="A210" s="57"/>
      <c r="B210" s="57"/>
      <c r="C210" s="57"/>
      <c r="D210" s="57"/>
      <c r="E210" s="57"/>
      <c r="F210" s="57"/>
      <c r="G210" s="57"/>
    </row>
    <row r="211" spans="1:7" ht="12.75">
      <c r="A211" s="57"/>
      <c r="B211" s="57"/>
      <c r="C211" s="57"/>
      <c r="D211" s="57"/>
      <c r="E211" s="57"/>
      <c r="F211" s="57"/>
      <c r="G211" s="57"/>
    </row>
    <row r="212" spans="1:7" ht="12.75">
      <c r="A212" s="57"/>
      <c r="B212" s="57"/>
      <c r="C212" s="57"/>
      <c r="D212" s="57"/>
      <c r="E212" s="57"/>
      <c r="F212" s="57"/>
      <c r="G212" s="57"/>
    </row>
    <row r="213" spans="1:7" ht="12.75">
      <c r="A213" s="57"/>
      <c r="B213" s="57"/>
      <c r="C213" s="57"/>
      <c r="D213" s="57"/>
      <c r="E213" s="57"/>
      <c r="F213" s="57"/>
      <c r="G213" s="57"/>
    </row>
    <row r="214" spans="1:7" ht="12.75">
      <c r="A214" s="57"/>
      <c r="B214" s="57"/>
      <c r="C214" s="57"/>
      <c r="D214" s="57"/>
      <c r="E214" s="57"/>
      <c r="F214" s="57"/>
      <c r="G214" s="57"/>
    </row>
    <row r="215" spans="1:7" ht="12.75">
      <c r="A215" s="57"/>
      <c r="B215" s="57"/>
      <c r="C215" s="57"/>
      <c r="D215" s="57"/>
      <c r="E215" s="57"/>
      <c r="F215" s="57"/>
      <c r="G215" s="57"/>
    </row>
    <row r="216" spans="1:7" ht="12.75">
      <c r="A216" s="57"/>
      <c r="B216" s="57"/>
      <c r="C216" s="57"/>
      <c r="D216" s="57"/>
      <c r="E216" s="57"/>
      <c r="F216" s="57"/>
      <c r="G216" s="57"/>
    </row>
    <row r="217" spans="1:7" ht="12.75">
      <c r="A217" s="57"/>
      <c r="B217" s="57"/>
      <c r="C217" s="57"/>
      <c r="D217" s="57"/>
      <c r="E217" s="57"/>
      <c r="F217" s="57"/>
      <c r="G217" s="57"/>
    </row>
    <row r="218" spans="1:7" ht="12.75">
      <c r="A218" s="57"/>
      <c r="B218" s="57"/>
      <c r="C218" s="57"/>
      <c r="D218" s="57"/>
      <c r="E218" s="57"/>
      <c r="F218" s="57"/>
      <c r="G218" s="57"/>
    </row>
    <row r="219" spans="1:7" ht="12.75">
      <c r="A219" s="57"/>
      <c r="B219" s="57"/>
      <c r="C219" s="57"/>
      <c r="D219" s="57"/>
      <c r="E219" s="57"/>
      <c r="F219" s="57"/>
      <c r="G219" s="57"/>
    </row>
    <row r="220" spans="1:7" ht="12.75">
      <c r="A220" s="57"/>
      <c r="B220" s="57"/>
      <c r="C220" s="57"/>
      <c r="D220" s="57"/>
      <c r="E220" s="57"/>
      <c r="F220" s="57"/>
      <c r="G220" s="57"/>
    </row>
    <row r="221" spans="1:7" ht="12.75">
      <c r="A221" s="57"/>
      <c r="B221" s="57"/>
      <c r="C221" s="57"/>
      <c r="D221" s="57"/>
      <c r="E221" s="57"/>
      <c r="F221" s="57"/>
      <c r="G221" s="57"/>
    </row>
    <row r="222" spans="1:7" ht="12.75">
      <c r="A222" s="57"/>
      <c r="B222" s="57"/>
      <c r="C222" s="57"/>
      <c r="D222" s="57"/>
      <c r="E222" s="57"/>
      <c r="F222" s="57"/>
      <c r="G222" s="57"/>
    </row>
    <row r="223" spans="1:7" ht="12.75">
      <c r="A223" s="57"/>
      <c r="B223" s="57"/>
      <c r="C223" s="57"/>
      <c r="D223" s="57"/>
      <c r="E223" s="57"/>
      <c r="F223" s="57"/>
      <c r="G223" s="57"/>
    </row>
    <row r="224" spans="1:7" ht="12.75">
      <c r="A224" s="57"/>
      <c r="B224" s="57"/>
      <c r="C224" s="57"/>
      <c r="D224" s="57"/>
      <c r="E224" s="57"/>
      <c r="F224" s="57"/>
      <c r="G224" s="57"/>
    </row>
    <row r="225" spans="1:7" ht="12.75">
      <c r="A225" s="57"/>
      <c r="B225" s="57"/>
      <c r="C225" s="57"/>
      <c r="D225" s="57"/>
      <c r="E225" s="57"/>
      <c r="F225" s="57"/>
      <c r="G225" s="57"/>
    </row>
    <row r="226" spans="1:7" ht="12.75">
      <c r="A226" s="57"/>
      <c r="B226" s="57"/>
      <c r="C226" s="57"/>
      <c r="D226" s="57"/>
      <c r="E226" s="57"/>
      <c r="F226" s="57"/>
      <c r="G226" s="57"/>
    </row>
    <row r="227" spans="1:7" ht="12.75">
      <c r="A227" s="57"/>
      <c r="B227" s="57"/>
      <c r="C227" s="57"/>
      <c r="D227" s="57"/>
      <c r="E227" s="57"/>
      <c r="F227" s="57"/>
      <c r="G227" s="57"/>
    </row>
    <row r="228" spans="1:7" ht="12.75">
      <c r="A228" s="57"/>
      <c r="B228" s="57"/>
      <c r="C228" s="57"/>
      <c r="D228" s="57"/>
      <c r="E228" s="57"/>
      <c r="F228" s="57"/>
      <c r="G228" s="57"/>
    </row>
    <row r="229" spans="1:7" ht="12.75">
      <c r="A229" s="57"/>
      <c r="B229" s="57"/>
      <c r="C229" s="57"/>
      <c r="D229" s="57"/>
      <c r="E229" s="57"/>
      <c r="F229" s="57"/>
      <c r="G229" s="57"/>
    </row>
    <row r="230" spans="1:7" ht="12.75">
      <c r="A230" s="57"/>
      <c r="B230" s="57"/>
      <c r="C230" s="57"/>
      <c r="D230" s="57"/>
      <c r="E230" s="57"/>
      <c r="F230" s="57"/>
      <c r="G230" s="57"/>
    </row>
    <row r="231" spans="1:7" ht="12.75">
      <c r="A231" s="57"/>
      <c r="B231" s="57"/>
      <c r="C231" s="57"/>
      <c r="D231" s="57"/>
      <c r="E231" s="57"/>
      <c r="F231" s="57"/>
      <c r="G231" s="57"/>
    </row>
    <row r="232" spans="1:7" ht="12.75">
      <c r="A232" s="57"/>
      <c r="B232" s="57"/>
      <c r="C232" s="57"/>
      <c r="D232" s="57"/>
      <c r="E232" s="57"/>
      <c r="F232" s="57"/>
      <c r="G232" s="57"/>
    </row>
    <row r="233" spans="1:7" ht="12.75">
      <c r="A233" s="57"/>
      <c r="B233" s="57"/>
      <c r="C233" s="57"/>
      <c r="D233" s="57"/>
      <c r="E233" s="57"/>
      <c r="F233" s="57"/>
      <c r="G233" s="57"/>
    </row>
    <row r="234" spans="1:7" ht="12.75">
      <c r="A234" s="57"/>
      <c r="B234" s="57"/>
      <c r="C234" s="57"/>
      <c r="D234" s="57"/>
      <c r="E234" s="57"/>
      <c r="F234" s="57"/>
      <c r="G234" s="57"/>
    </row>
    <row r="235" spans="1:7" ht="12.75">
      <c r="A235" s="57"/>
      <c r="B235" s="57"/>
      <c r="C235" s="57"/>
      <c r="D235" s="57"/>
      <c r="E235" s="57"/>
      <c r="F235" s="57"/>
      <c r="G235" s="57"/>
    </row>
    <row r="236" spans="1:7" ht="12.75">
      <c r="A236" s="57"/>
      <c r="B236" s="57"/>
      <c r="C236" s="57"/>
      <c r="D236" s="57"/>
      <c r="E236" s="57"/>
      <c r="F236" s="57"/>
      <c r="G236" s="57"/>
    </row>
    <row r="237" spans="1:7" ht="12.75">
      <c r="A237" s="57"/>
      <c r="B237" s="57"/>
      <c r="C237" s="57"/>
      <c r="D237" s="57"/>
      <c r="E237" s="57"/>
      <c r="F237" s="57"/>
      <c r="G237" s="57"/>
    </row>
    <row r="238" spans="1:7" ht="12.75">
      <c r="A238" s="57"/>
      <c r="B238" s="57"/>
      <c r="C238" s="57"/>
      <c r="D238" s="57"/>
      <c r="E238" s="57"/>
      <c r="F238" s="57"/>
      <c r="G238" s="57"/>
    </row>
    <row r="239" spans="1:7" ht="12.75">
      <c r="A239" s="57"/>
      <c r="B239" s="57"/>
      <c r="C239" s="57"/>
      <c r="D239" s="57"/>
      <c r="E239" s="57"/>
      <c r="F239" s="57"/>
      <c r="G239" s="57"/>
    </row>
    <row r="240" spans="1:7" ht="12.75">
      <c r="A240" s="57"/>
      <c r="B240" s="57"/>
      <c r="C240" s="57"/>
      <c r="D240" s="57"/>
      <c r="E240" s="57"/>
      <c r="F240" s="57"/>
      <c r="G240" s="57"/>
    </row>
    <row r="241" spans="1:7" ht="12.75">
      <c r="A241" s="57"/>
      <c r="B241" s="57"/>
      <c r="C241" s="57"/>
      <c r="D241" s="57"/>
      <c r="E241" s="57"/>
      <c r="F241" s="57"/>
      <c r="G241" s="57"/>
    </row>
    <row r="242" spans="1:7" ht="12.75">
      <c r="A242" s="57"/>
      <c r="B242" s="57"/>
      <c r="C242" s="57"/>
      <c r="D242" s="57"/>
      <c r="E242" s="57"/>
      <c r="F242" s="57"/>
      <c r="G242" s="57"/>
    </row>
    <row r="243" spans="1:7" ht="12.75">
      <c r="A243" s="57"/>
      <c r="B243" s="57"/>
      <c r="C243" s="57"/>
      <c r="D243" s="57"/>
      <c r="E243" s="57"/>
      <c r="F243" s="57"/>
      <c r="G243" s="57"/>
    </row>
    <row r="244" spans="1:7" ht="12.75">
      <c r="A244" s="57"/>
      <c r="B244" s="57"/>
      <c r="C244" s="57"/>
      <c r="D244" s="57"/>
      <c r="E244" s="57"/>
      <c r="F244" s="57"/>
      <c r="G244" s="57"/>
    </row>
    <row r="245" spans="1:7" ht="12.75">
      <c r="A245" s="57"/>
      <c r="B245" s="57"/>
      <c r="C245" s="57"/>
      <c r="D245" s="57"/>
      <c r="E245" s="57"/>
      <c r="F245" s="57"/>
      <c r="G245" s="57"/>
    </row>
    <row r="246" spans="1:7" ht="12.75">
      <c r="A246" s="57"/>
      <c r="B246" s="57"/>
      <c r="C246" s="57"/>
      <c r="D246" s="57"/>
      <c r="E246" s="57"/>
      <c r="F246" s="57"/>
      <c r="G246" s="57"/>
    </row>
    <row r="247" spans="1:7" ht="12.75">
      <c r="A247" s="57"/>
      <c r="B247" s="57"/>
      <c r="C247" s="57"/>
      <c r="D247" s="57"/>
      <c r="E247" s="57"/>
      <c r="F247" s="57"/>
      <c r="G247" s="57"/>
    </row>
    <row r="248" spans="1:7" ht="12.75">
      <c r="A248" s="57"/>
      <c r="B248" s="57"/>
      <c r="C248" s="57"/>
      <c r="D248" s="57"/>
      <c r="E248" s="57"/>
      <c r="F248" s="57"/>
      <c r="G248" s="57"/>
    </row>
    <row r="249" spans="1:7" ht="12.75">
      <c r="A249" s="57"/>
      <c r="B249" s="57"/>
      <c r="C249" s="57"/>
      <c r="D249" s="57"/>
      <c r="E249" s="57"/>
      <c r="F249" s="57"/>
      <c r="G249" s="57"/>
    </row>
    <row r="250" spans="1:7" ht="12.75">
      <c r="A250" s="57"/>
      <c r="B250" s="57"/>
      <c r="C250" s="57"/>
      <c r="D250" s="57"/>
      <c r="E250" s="57"/>
      <c r="F250" s="57"/>
      <c r="G250" s="57"/>
    </row>
    <row r="251" spans="1:7" ht="12.75">
      <c r="A251" s="57"/>
      <c r="B251" s="57"/>
      <c r="C251" s="57"/>
      <c r="D251" s="57"/>
      <c r="E251" s="57"/>
      <c r="F251" s="57"/>
      <c r="G251" s="57"/>
    </row>
    <row r="252" spans="1:7" ht="12.75">
      <c r="A252" s="57"/>
      <c r="B252" s="57"/>
      <c r="C252" s="57"/>
      <c r="D252" s="57"/>
      <c r="E252" s="57"/>
      <c r="F252" s="57"/>
      <c r="G252" s="57"/>
    </row>
    <row r="253" spans="1:7" ht="12.75">
      <c r="A253" s="57"/>
      <c r="B253" s="57"/>
      <c r="C253" s="57"/>
      <c r="D253" s="57"/>
      <c r="E253" s="57"/>
      <c r="F253" s="57"/>
      <c r="G253" s="57"/>
    </row>
    <row r="254" spans="1:7" ht="12.75">
      <c r="A254" s="57"/>
      <c r="B254" s="57"/>
      <c r="C254" s="57"/>
      <c r="D254" s="57"/>
      <c r="E254" s="57"/>
      <c r="F254" s="57"/>
      <c r="G254" s="57"/>
    </row>
    <row r="255" spans="1:7" ht="12.75">
      <c r="A255" s="57"/>
      <c r="B255" s="57"/>
      <c r="C255" s="57"/>
      <c r="D255" s="57"/>
      <c r="E255" s="57"/>
      <c r="F255" s="57"/>
      <c r="G255" s="57"/>
    </row>
    <row r="256" spans="1:7" ht="12.75">
      <c r="A256" s="57"/>
      <c r="B256" s="57"/>
      <c r="C256" s="57"/>
      <c r="D256" s="57"/>
      <c r="E256" s="57"/>
      <c r="F256" s="57"/>
      <c r="G256" s="57"/>
    </row>
    <row r="257" spans="1:7" ht="12.75">
      <c r="A257" s="57"/>
      <c r="B257" s="57"/>
      <c r="C257" s="57"/>
      <c r="D257" s="57"/>
      <c r="E257" s="57"/>
      <c r="F257" s="57"/>
      <c r="G257" s="57"/>
    </row>
    <row r="258" spans="1:7" ht="12.75">
      <c r="A258" s="57"/>
      <c r="B258" s="57"/>
      <c r="C258" s="57"/>
      <c r="D258" s="57"/>
      <c r="E258" s="57"/>
      <c r="F258" s="57"/>
      <c r="G258" s="57"/>
    </row>
    <row r="259" spans="1:7" ht="12.75">
      <c r="A259" s="57"/>
      <c r="B259" s="57"/>
      <c r="C259" s="57"/>
      <c r="D259" s="57"/>
      <c r="E259" s="57"/>
      <c r="F259" s="57"/>
      <c r="G259" s="57"/>
    </row>
    <row r="260" spans="1:7" ht="12.75">
      <c r="A260" s="57"/>
      <c r="B260" s="57"/>
      <c r="C260" s="57"/>
      <c r="D260" s="57"/>
      <c r="E260" s="57"/>
      <c r="F260" s="57"/>
      <c r="G260" s="57"/>
    </row>
    <row r="261" spans="1:7" ht="12.75">
      <c r="A261" s="57"/>
      <c r="B261" s="57"/>
      <c r="C261" s="57"/>
      <c r="D261" s="57"/>
      <c r="E261" s="57"/>
      <c r="F261" s="57"/>
      <c r="G261" s="57"/>
    </row>
    <row r="262" spans="1:7" ht="12.75">
      <c r="A262" s="57"/>
      <c r="B262" s="57"/>
      <c r="C262" s="57"/>
      <c r="D262" s="57"/>
      <c r="E262" s="57"/>
      <c r="F262" s="57"/>
      <c r="G262" s="57"/>
    </row>
    <row r="263" spans="1:7" ht="12.75">
      <c r="A263" s="57"/>
      <c r="B263" s="57"/>
      <c r="C263" s="57"/>
      <c r="D263" s="57"/>
      <c r="E263" s="57"/>
      <c r="F263" s="57"/>
      <c r="G263" s="57"/>
    </row>
    <row r="264" spans="1:7" ht="12.75">
      <c r="A264" s="57"/>
      <c r="B264" s="57"/>
      <c r="C264" s="57"/>
      <c r="D264" s="57"/>
      <c r="E264" s="57"/>
      <c r="F264" s="57"/>
      <c r="G264" s="57"/>
    </row>
    <row r="265" spans="1:7" ht="12.75">
      <c r="A265" s="57"/>
      <c r="B265" s="57"/>
      <c r="C265" s="57"/>
      <c r="D265" s="57"/>
      <c r="E265" s="57"/>
      <c r="F265" s="57"/>
      <c r="G265" s="57"/>
    </row>
    <row r="266" spans="1:7" ht="12.75">
      <c r="A266" s="57"/>
      <c r="B266" s="57"/>
      <c r="C266" s="57"/>
      <c r="D266" s="57"/>
      <c r="E266" s="57"/>
      <c r="F266" s="57"/>
      <c r="G266" s="57"/>
    </row>
    <row r="267" spans="1:7" ht="12.75">
      <c r="A267" s="57"/>
      <c r="B267" s="57"/>
      <c r="C267" s="57"/>
      <c r="D267" s="57"/>
      <c r="E267" s="57"/>
      <c r="F267" s="57"/>
      <c r="G267" s="57"/>
    </row>
    <row r="268" spans="1:7" ht="12.75">
      <c r="A268" s="57"/>
      <c r="B268" s="57"/>
      <c r="C268" s="57"/>
      <c r="D268" s="57"/>
      <c r="E268" s="57"/>
      <c r="F268" s="57"/>
      <c r="G268" s="57"/>
    </row>
    <row r="269" spans="1:7" ht="12.75">
      <c r="A269" s="57"/>
      <c r="B269" s="57"/>
      <c r="C269" s="57"/>
      <c r="D269" s="57"/>
      <c r="E269" s="57"/>
      <c r="F269" s="57"/>
      <c r="G269" s="57"/>
    </row>
    <row r="270" spans="1:7" ht="12.75">
      <c r="A270" s="57"/>
      <c r="B270" s="57"/>
      <c r="C270" s="57"/>
      <c r="D270" s="57"/>
      <c r="E270" s="57"/>
      <c r="F270" s="57"/>
      <c r="G270" s="57"/>
    </row>
    <row r="271" spans="1:7" ht="12.75">
      <c r="A271" s="57"/>
      <c r="B271" s="57"/>
      <c r="C271" s="57"/>
      <c r="D271" s="57"/>
      <c r="E271" s="57"/>
      <c r="F271" s="57"/>
      <c r="G271" s="57"/>
    </row>
    <row r="272" spans="1:7" ht="12.75">
      <c r="A272" s="57"/>
      <c r="B272" s="57"/>
      <c r="C272" s="57"/>
      <c r="D272" s="57"/>
      <c r="E272" s="57"/>
      <c r="F272" s="57"/>
      <c r="G272" s="57"/>
    </row>
    <row r="273" spans="1:7" ht="12.75">
      <c r="A273" s="57"/>
      <c r="B273" s="57"/>
      <c r="C273" s="57"/>
      <c r="D273" s="57"/>
      <c r="E273" s="57"/>
      <c r="F273" s="57"/>
      <c r="G273" s="57"/>
    </row>
    <row r="274" spans="1:7" ht="12.75">
      <c r="A274" s="57"/>
      <c r="B274" s="57"/>
      <c r="C274" s="57"/>
      <c r="D274" s="57"/>
      <c r="E274" s="57"/>
      <c r="F274" s="57"/>
      <c r="G274" s="57"/>
    </row>
    <row r="275" spans="1:7" ht="12.75">
      <c r="A275" s="57"/>
      <c r="B275" s="57"/>
      <c r="C275" s="57"/>
      <c r="D275" s="57"/>
      <c r="E275" s="57"/>
      <c r="F275" s="57"/>
      <c r="G275" s="57"/>
    </row>
    <row r="276" spans="1:7" ht="12.75">
      <c r="A276" s="57"/>
      <c r="B276" s="57"/>
      <c r="C276" s="57"/>
      <c r="D276" s="57"/>
      <c r="E276" s="57"/>
      <c r="F276" s="57"/>
      <c r="G276" s="57"/>
    </row>
    <row r="277" spans="1:7" ht="12.75">
      <c r="A277" s="57"/>
      <c r="B277" s="57"/>
      <c r="C277" s="57"/>
      <c r="D277" s="57"/>
      <c r="E277" s="57"/>
      <c r="F277" s="57"/>
      <c r="G277" s="57"/>
    </row>
    <row r="278" spans="1:7" ht="12.75">
      <c r="A278" s="57"/>
      <c r="B278" s="57"/>
      <c r="C278" s="57"/>
      <c r="D278" s="57"/>
      <c r="E278" s="57"/>
      <c r="F278" s="57"/>
      <c r="G278" s="57"/>
    </row>
    <row r="279" spans="1:7" ht="12.75">
      <c r="A279" s="57"/>
      <c r="B279" s="57"/>
      <c r="C279" s="57"/>
      <c r="D279" s="57"/>
      <c r="E279" s="57"/>
      <c r="F279" s="57"/>
      <c r="G279" s="57"/>
    </row>
    <row r="280" spans="1:7" ht="12.75">
      <c r="A280" s="57"/>
      <c r="B280" s="57"/>
      <c r="C280" s="57"/>
      <c r="D280" s="57"/>
      <c r="E280" s="57"/>
      <c r="F280" s="57"/>
      <c r="G280" s="57"/>
    </row>
    <row r="281" spans="1:7" ht="12.75">
      <c r="A281" s="57"/>
      <c r="B281" s="57"/>
      <c r="C281" s="57"/>
      <c r="D281" s="57"/>
      <c r="E281" s="57"/>
      <c r="F281" s="57"/>
      <c r="G281" s="57"/>
    </row>
    <row r="282" spans="1:7" ht="12.75">
      <c r="A282" s="57"/>
      <c r="B282" s="57"/>
      <c r="C282" s="57"/>
      <c r="D282" s="57"/>
      <c r="E282" s="57"/>
      <c r="F282" s="57"/>
      <c r="G282" s="57"/>
    </row>
    <row r="283" spans="1:7" ht="12.75">
      <c r="A283" s="57"/>
      <c r="B283" s="57"/>
      <c r="C283" s="57"/>
      <c r="D283" s="57"/>
      <c r="E283" s="57"/>
      <c r="F283" s="57"/>
      <c r="G283" s="57"/>
    </row>
    <row r="284" spans="1:7" ht="12.75">
      <c r="A284" s="57"/>
      <c r="B284" s="57"/>
      <c r="C284" s="57"/>
      <c r="D284" s="57"/>
      <c r="E284" s="57"/>
      <c r="F284" s="57"/>
      <c r="G284" s="57"/>
    </row>
    <row r="285" spans="1:7" ht="12.75">
      <c r="A285" s="57"/>
      <c r="B285" s="57"/>
      <c r="C285" s="57"/>
      <c r="D285" s="57"/>
      <c r="E285" s="57"/>
      <c r="F285" s="57"/>
      <c r="G285" s="57"/>
    </row>
    <row r="286" spans="1:7" ht="12.75">
      <c r="A286" s="57"/>
      <c r="B286" s="57"/>
      <c r="C286" s="57"/>
      <c r="D286" s="57"/>
      <c r="E286" s="57"/>
      <c r="F286" s="57"/>
      <c r="G286" s="57"/>
    </row>
    <row r="287" spans="1:7" ht="12.75">
      <c r="A287" s="57"/>
      <c r="B287" s="57"/>
      <c r="C287" s="57"/>
      <c r="D287" s="57"/>
      <c r="E287" s="57"/>
      <c r="F287" s="57"/>
      <c r="G287" s="57"/>
    </row>
    <row r="288" spans="1:7" ht="12.75">
      <c r="A288" s="57"/>
      <c r="B288" s="57"/>
      <c r="C288" s="57"/>
      <c r="D288" s="57"/>
      <c r="E288" s="57"/>
      <c r="F288" s="57"/>
      <c r="G288" s="57"/>
    </row>
    <row r="289" spans="1:7" ht="12.75">
      <c r="A289" s="57"/>
      <c r="B289" s="57"/>
      <c r="C289" s="57"/>
      <c r="D289" s="57"/>
      <c r="E289" s="57"/>
      <c r="F289" s="57"/>
      <c r="G289" s="57"/>
    </row>
    <row r="290" spans="1:7" ht="12.75">
      <c r="A290" s="57"/>
      <c r="B290" s="57"/>
      <c r="C290" s="57"/>
      <c r="D290" s="57"/>
      <c r="E290" s="57"/>
      <c r="F290" s="57"/>
      <c r="G290" s="57"/>
    </row>
    <row r="291" spans="1:7" ht="12.75">
      <c r="A291" s="57"/>
      <c r="B291" s="57"/>
      <c r="C291" s="57"/>
      <c r="D291" s="57"/>
      <c r="E291" s="57"/>
      <c r="F291" s="57"/>
      <c r="G291" s="57"/>
    </row>
    <row r="292" spans="1:7" ht="12.75">
      <c r="A292" s="57"/>
      <c r="B292" s="57"/>
      <c r="C292" s="57"/>
      <c r="D292" s="57"/>
      <c r="E292" s="57"/>
      <c r="F292" s="57"/>
      <c r="G292" s="57"/>
    </row>
    <row r="293" spans="1:7" ht="12.75">
      <c r="A293" s="57"/>
      <c r="B293" s="57"/>
      <c r="C293" s="57"/>
      <c r="D293" s="57"/>
      <c r="E293" s="57"/>
      <c r="F293" s="57"/>
      <c r="G293" s="57"/>
    </row>
    <row r="294" spans="1:7" ht="12.75">
      <c r="A294" s="57"/>
      <c r="B294" s="57"/>
      <c r="C294" s="57"/>
      <c r="D294" s="57"/>
      <c r="E294" s="57"/>
      <c r="F294" s="57"/>
      <c r="G294" s="57"/>
    </row>
    <row r="295" spans="1:7" ht="12.75">
      <c r="A295" s="57"/>
      <c r="B295" s="57"/>
      <c r="C295" s="57"/>
      <c r="D295" s="57"/>
      <c r="E295" s="57"/>
      <c r="F295" s="57"/>
      <c r="G295" s="57"/>
    </row>
    <row r="296" spans="1:7" ht="12.75">
      <c r="A296" s="57"/>
      <c r="B296" s="57"/>
      <c r="C296" s="57"/>
      <c r="D296" s="57"/>
      <c r="E296" s="57"/>
      <c r="F296" s="57"/>
      <c r="G296" s="57"/>
    </row>
    <row r="297" spans="1:7" ht="12.75">
      <c r="A297" s="57"/>
      <c r="B297" s="57"/>
      <c r="C297" s="57"/>
      <c r="D297" s="57"/>
      <c r="E297" s="57"/>
      <c r="F297" s="57"/>
      <c r="G297" s="57"/>
    </row>
    <row r="298" spans="1:7" ht="12.75">
      <c r="A298" s="57"/>
      <c r="B298" s="57"/>
      <c r="C298" s="57"/>
      <c r="D298" s="57"/>
      <c r="E298" s="57"/>
      <c r="F298" s="57"/>
      <c r="G298" s="57"/>
    </row>
    <row r="299" spans="1:7" ht="12.75">
      <c r="A299" s="57"/>
      <c r="B299" s="57"/>
      <c r="C299" s="57"/>
      <c r="D299" s="57"/>
      <c r="E299" s="57"/>
      <c r="F299" s="57"/>
      <c r="G299" s="57"/>
    </row>
    <row r="300" spans="1:7" ht="12.75">
      <c r="A300" s="57"/>
      <c r="B300" s="57"/>
      <c r="C300" s="57"/>
      <c r="D300" s="57"/>
      <c r="E300" s="57"/>
      <c r="F300" s="57"/>
      <c r="G300" s="57"/>
    </row>
    <row r="301" spans="1:7" ht="12.75">
      <c r="A301" s="57"/>
      <c r="B301" s="57"/>
      <c r="C301" s="57"/>
      <c r="D301" s="57"/>
      <c r="E301" s="57"/>
      <c r="F301" s="57"/>
      <c r="G301" s="57"/>
    </row>
    <row r="302" spans="1:7" ht="12.75">
      <c r="A302" s="57"/>
      <c r="B302" s="57"/>
      <c r="C302" s="57"/>
      <c r="D302" s="57"/>
      <c r="E302" s="57"/>
      <c r="F302" s="57"/>
      <c r="G302" s="57"/>
    </row>
    <row r="303" spans="1:7" ht="12.75">
      <c r="A303" s="57"/>
      <c r="B303" s="57"/>
      <c r="C303" s="57"/>
      <c r="D303" s="57"/>
      <c r="E303" s="57"/>
      <c r="F303" s="57"/>
      <c r="G303" s="57"/>
    </row>
    <row r="304" spans="1:7" ht="12.75">
      <c r="A304" s="57"/>
      <c r="B304" s="57"/>
      <c r="C304" s="57"/>
      <c r="D304" s="57"/>
      <c r="E304" s="57"/>
      <c r="F304" s="57"/>
      <c r="G304" s="57"/>
    </row>
    <row r="305" spans="1:7" ht="12.75">
      <c r="A305" s="57"/>
      <c r="B305" s="57"/>
      <c r="C305" s="57"/>
      <c r="D305" s="57"/>
      <c r="E305" s="57"/>
      <c r="F305" s="57"/>
      <c r="G305" s="57"/>
    </row>
    <row r="306" spans="1:7" ht="12.75">
      <c r="A306" s="57"/>
      <c r="B306" s="57"/>
      <c r="C306" s="57"/>
      <c r="D306" s="57"/>
      <c r="E306" s="57"/>
      <c r="F306" s="57"/>
      <c r="G306" s="57"/>
    </row>
    <row r="307" spans="1:7" ht="12.75">
      <c r="A307" s="57"/>
      <c r="B307" s="57"/>
      <c r="C307" s="57"/>
      <c r="D307" s="57"/>
      <c r="E307" s="57"/>
      <c r="F307" s="57"/>
      <c r="G307" s="57"/>
    </row>
    <row r="308" spans="1:7" ht="12.75">
      <c r="A308" s="57"/>
      <c r="B308" s="57"/>
      <c r="C308" s="57"/>
      <c r="D308" s="57"/>
      <c r="E308" s="57"/>
      <c r="F308" s="57"/>
      <c r="G308" s="57"/>
    </row>
    <row r="309" spans="1:7" ht="12.75">
      <c r="A309" s="57"/>
      <c r="B309" s="57"/>
      <c r="C309" s="57"/>
      <c r="D309" s="57"/>
      <c r="E309" s="57"/>
      <c r="F309" s="57"/>
      <c r="G309" s="57"/>
    </row>
    <row r="310" spans="1:7" ht="12.75">
      <c r="A310" s="57"/>
      <c r="B310" s="57"/>
      <c r="C310" s="57"/>
      <c r="D310" s="57"/>
      <c r="E310" s="57"/>
      <c r="F310" s="57"/>
      <c r="G310" s="57"/>
    </row>
    <row r="311" spans="1:7" ht="12.75">
      <c r="A311" s="57"/>
      <c r="B311" s="57"/>
      <c r="C311" s="57"/>
      <c r="D311" s="57"/>
      <c r="E311" s="57"/>
      <c r="F311" s="57"/>
      <c r="G311" s="57"/>
    </row>
    <row r="312" spans="1:7" ht="12.75">
      <c r="A312" s="57"/>
      <c r="B312" s="57"/>
      <c r="C312" s="57"/>
      <c r="D312" s="57"/>
      <c r="E312" s="57"/>
      <c r="F312" s="57"/>
      <c r="G312" s="57"/>
    </row>
    <row r="313" spans="1:7" ht="12.75">
      <c r="A313" s="57"/>
      <c r="B313" s="57"/>
      <c r="C313" s="57"/>
      <c r="D313" s="57"/>
      <c r="E313" s="57"/>
      <c r="F313" s="57"/>
      <c r="G313" s="57"/>
    </row>
    <row r="314" spans="1:7" ht="12.75">
      <c r="A314" s="57"/>
      <c r="B314" s="57"/>
      <c r="C314" s="57"/>
      <c r="D314" s="57"/>
      <c r="E314" s="57"/>
      <c r="F314" s="57"/>
      <c r="G314" s="57"/>
    </row>
    <row r="315" spans="1:7" ht="12.75">
      <c r="A315" s="57"/>
      <c r="B315" s="57"/>
      <c r="C315" s="57"/>
      <c r="D315" s="57"/>
      <c r="E315" s="57"/>
      <c r="F315" s="57"/>
      <c r="G315" s="57"/>
    </row>
    <row r="316" spans="1:7" ht="12.75">
      <c r="A316" s="57"/>
      <c r="B316" s="57"/>
      <c r="C316" s="57"/>
      <c r="D316" s="57"/>
      <c r="E316" s="57"/>
      <c r="F316" s="57"/>
      <c r="G316" s="57"/>
    </row>
    <row r="317" spans="1:7" ht="12.75">
      <c r="A317" s="57"/>
      <c r="B317" s="57"/>
      <c r="C317" s="57"/>
      <c r="D317" s="57"/>
      <c r="E317" s="57"/>
      <c r="F317" s="57"/>
      <c r="G317" s="57"/>
    </row>
    <row r="318" spans="1:7" ht="12.75">
      <c r="A318" s="57"/>
      <c r="B318" s="57"/>
      <c r="C318" s="57"/>
      <c r="D318" s="57"/>
      <c r="E318" s="57"/>
      <c r="F318" s="57"/>
      <c r="G318" s="57"/>
    </row>
    <row r="319" spans="1:7" ht="12.75">
      <c r="A319" s="57"/>
      <c r="B319" s="57"/>
      <c r="C319" s="57"/>
      <c r="D319" s="57"/>
      <c r="E319" s="57"/>
      <c r="F319" s="57"/>
      <c r="G319" s="57"/>
    </row>
    <row r="320" spans="1:7" ht="12.75">
      <c r="A320" s="57"/>
      <c r="B320" s="57"/>
      <c r="C320" s="57"/>
      <c r="D320" s="57"/>
      <c r="E320" s="57"/>
      <c r="F320" s="57"/>
      <c r="G320" s="57"/>
    </row>
    <row r="321" spans="1:7" ht="12.75">
      <c r="A321" s="57"/>
      <c r="B321" s="57"/>
      <c r="C321" s="57"/>
      <c r="D321" s="57"/>
      <c r="E321" s="57"/>
      <c r="F321" s="57"/>
      <c r="G321" s="57"/>
    </row>
    <row r="322" spans="1:7" ht="12.75">
      <c r="A322" s="57"/>
      <c r="B322" s="57"/>
      <c r="C322" s="57"/>
      <c r="D322" s="57"/>
      <c r="E322" s="57"/>
      <c r="F322" s="57"/>
      <c r="G322" s="57"/>
    </row>
    <row r="323" spans="1:7" ht="12.75">
      <c r="A323" s="57"/>
      <c r="B323" s="57"/>
      <c r="C323" s="57"/>
      <c r="D323" s="57"/>
      <c r="E323" s="57"/>
      <c r="F323" s="57"/>
      <c r="G323" s="57"/>
    </row>
    <row r="324" spans="1:7" ht="12.75">
      <c r="A324" s="57"/>
      <c r="B324" s="57"/>
      <c r="C324" s="57"/>
      <c r="D324" s="57"/>
      <c r="E324" s="57"/>
      <c r="F324" s="57"/>
      <c r="G324" s="57"/>
    </row>
    <row r="325" spans="1:7" ht="12.75">
      <c r="A325" s="57"/>
      <c r="B325" s="57"/>
      <c r="C325" s="57"/>
      <c r="D325" s="57"/>
      <c r="E325" s="57"/>
      <c r="F325" s="57"/>
      <c r="G325" s="57"/>
    </row>
    <row r="326" spans="1:7" ht="12.75">
      <c r="A326" s="57"/>
      <c r="B326" s="57"/>
      <c r="C326" s="57"/>
      <c r="D326" s="57"/>
      <c r="E326" s="57"/>
      <c r="F326" s="57"/>
      <c r="G326" s="57"/>
    </row>
    <row r="327" spans="1:7" ht="12.75">
      <c r="A327" s="57"/>
      <c r="B327" s="57"/>
      <c r="C327" s="57"/>
      <c r="D327" s="57"/>
      <c r="E327" s="57"/>
      <c r="F327" s="57"/>
      <c r="G327" s="57"/>
    </row>
    <row r="328" spans="1:7" ht="12.75">
      <c r="A328" s="57"/>
      <c r="B328" s="57"/>
      <c r="C328" s="57"/>
      <c r="D328" s="57"/>
      <c r="E328" s="57"/>
      <c r="F328" s="57"/>
      <c r="G328" s="57"/>
    </row>
    <row r="329" spans="1:7" ht="12.75">
      <c r="A329" s="57"/>
      <c r="B329" s="57"/>
      <c r="C329" s="57"/>
      <c r="D329" s="57"/>
      <c r="E329" s="57"/>
      <c r="F329" s="57"/>
      <c r="G329" s="57"/>
    </row>
    <row r="330" spans="1:7" ht="12.75">
      <c r="A330" s="57"/>
      <c r="B330" s="57"/>
      <c r="C330" s="57"/>
      <c r="D330" s="57"/>
      <c r="E330" s="57"/>
      <c r="F330" s="57"/>
      <c r="G330" s="57"/>
    </row>
    <row r="331" spans="1:7" ht="12.75">
      <c r="A331" s="57"/>
      <c r="B331" s="57"/>
      <c r="C331" s="57"/>
      <c r="D331" s="57"/>
      <c r="E331" s="57"/>
      <c r="F331" s="57"/>
      <c r="G331" s="57"/>
    </row>
    <row r="332" spans="1:7" ht="12.75">
      <c r="A332" s="57"/>
      <c r="B332" s="57"/>
      <c r="C332" s="57"/>
      <c r="D332" s="57"/>
      <c r="E332" s="57"/>
      <c r="F332" s="57"/>
      <c r="G332" s="57"/>
    </row>
    <row r="333" spans="1:7" ht="12.75">
      <c r="A333" s="57"/>
      <c r="B333" s="57"/>
      <c r="C333" s="57"/>
      <c r="D333" s="57"/>
      <c r="E333" s="57"/>
      <c r="F333" s="57"/>
      <c r="G333" s="57"/>
    </row>
    <row r="334" spans="1:7" ht="12.75">
      <c r="A334" s="57"/>
      <c r="B334" s="57"/>
      <c r="C334" s="57"/>
      <c r="D334" s="57"/>
      <c r="E334" s="57"/>
      <c r="F334" s="57"/>
      <c r="G334" s="57"/>
    </row>
    <row r="335" spans="1:7" ht="12.75">
      <c r="A335" s="57"/>
      <c r="B335" s="57"/>
      <c r="C335" s="57"/>
      <c r="D335" s="57"/>
      <c r="E335" s="57"/>
      <c r="F335" s="57"/>
      <c r="G335" s="57"/>
    </row>
    <row r="336" spans="1:7" ht="12.75">
      <c r="A336" s="57"/>
      <c r="B336" s="57"/>
      <c r="C336" s="57"/>
      <c r="D336" s="57"/>
      <c r="E336" s="57"/>
      <c r="F336" s="57"/>
      <c r="G336" s="57"/>
    </row>
    <row r="337" spans="1:7" ht="12.75">
      <c r="A337" s="57"/>
      <c r="B337" s="57"/>
      <c r="C337" s="57"/>
      <c r="D337" s="57"/>
      <c r="E337" s="57"/>
      <c r="F337" s="57"/>
      <c r="G337" s="57"/>
    </row>
    <row r="338" spans="1:7" ht="12.75">
      <c r="A338" s="57"/>
      <c r="B338" s="57"/>
      <c r="C338" s="57"/>
      <c r="D338" s="57"/>
      <c r="E338" s="57"/>
      <c r="F338" s="57"/>
      <c r="G338" s="57"/>
    </row>
    <row r="339" spans="1:7" ht="12.75">
      <c r="A339" s="57"/>
      <c r="B339" s="57"/>
      <c r="C339" s="57"/>
      <c r="D339" s="57"/>
      <c r="E339" s="57"/>
      <c r="F339" s="57"/>
      <c r="G339" s="57"/>
    </row>
    <row r="340" spans="1:7" ht="12.75">
      <c r="A340" s="57"/>
      <c r="B340" s="57"/>
      <c r="C340" s="57"/>
      <c r="D340" s="57"/>
      <c r="E340" s="57"/>
      <c r="F340" s="57"/>
      <c r="G340" s="57"/>
    </row>
    <row r="341" spans="1:7" ht="12.75">
      <c r="A341" s="57"/>
      <c r="B341" s="57"/>
      <c r="C341" s="57"/>
      <c r="D341" s="57"/>
      <c r="E341" s="57"/>
      <c r="F341" s="57"/>
      <c r="G341" s="57"/>
    </row>
    <row r="342" spans="1:7" ht="12.75">
      <c r="A342" s="57"/>
      <c r="B342" s="57"/>
      <c r="C342" s="57"/>
      <c r="D342" s="57"/>
      <c r="E342" s="57"/>
      <c r="F342" s="57"/>
      <c r="G342" s="57"/>
    </row>
    <row r="343" spans="1:7" ht="12.75">
      <c r="A343" s="57"/>
      <c r="B343" s="57"/>
      <c r="C343" s="57"/>
      <c r="D343" s="57"/>
      <c r="E343" s="57"/>
      <c r="F343" s="57"/>
      <c r="G343" s="57"/>
    </row>
    <row r="344" spans="1:7" ht="12.75">
      <c r="A344" s="57"/>
      <c r="B344" s="57"/>
      <c r="C344" s="57"/>
      <c r="D344" s="57"/>
      <c r="E344" s="57"/>
      <c r="F344" s="57"/>
      <c r="G344" s="57"/>
    </row>
    <row r="345" spans="1:7" ht="12.75">
      <c r="A345" s="57"/>
      <c r="B345" s="57"/>
      <c r="C345" s="57"/>
      <c r="D345" s="57"/>
      <c r="E345" s="57"/>
      <c r="F345" s="57"/>
      <c r="G345" s="57"/>
    </row>
    <row r="346" spans="1:7" ht="12.75">
      <c r="A346" s="57"/>
      <c r="B346" s="57"/>
      <c r="C346" s="57"/>
      <c r="D346" s="57"/>
      <c r="E346" s="57"/>
      <c r="F346" s="57"/>
      <c r="G346" s="57"/>
    </row>
    <row r="347" spans="1:7" ht="12.75">
      <c r="A347" s="57"/>
      <c r="B347" s="57"/>
      <c r="C347" s="57"/>
      <c r="D347" s="57"/>
      <c r="E347" s="57"/>
      <c r="F347" s="57"/>
      <c r="G347" s="57"/>
    </row>
    <row r="348" spans="1:7" ht="12.75">
      <c r="A348" s="57"/>
      <c r="B348" s="57"/>
      <c r="C348" s="57"/>
      <c r="D348" s="57"/>
      <c r="E348" s="57"/>
      <c r="F348" s="57"/>
      <c r="G348" s="57"/>
    </row>
    <row r="349" spans="1:7" ht="12.75">
      <c r="A349" s="57"/>
      <c r="B349" s="57"/>
      <c r="C349" s="57"/>
      <c r="D349" s="57"/>
      <c r="E349" s="57"/>
      <c r="F349" s="57"/>
      <c r="G349" s="57"/>
    </row>
    <row r="350" spans="1:7" ht="12.75">
      <c r="A350" s="57"/>
      <c r="B350" s="57"/>
      <c r="C350" s="57"/>
      <c r="D350" s="57"/>
      <c r="E350" s="57"/>
      <c r="F350" s="57"/>
      <c r="G350" s="57"/>
    </row>
    <row r="351" spans="1:7" ht="12.75">
      <c r="A351" s="57"/>
      <c r="B351" s="57"/>
      <c r="C351" s="57"/>
      <c r="D351" s="57"/>
      <c r="E351" s="57"/>
      <c r="F351" s="57"/>
      <c r="G351" s="57"/>
    </row>
    <row r="352" spans="1:7" ht="12.75">
      <c r="A352" s="57"/>
      <c r="B352" s="57"/>
      <c r="C352" s="57"/>
      <c r="D352" s="57"/>
      <c r="E352" s="57"/>
      <c r="F352" s="57"/>
      <c r="G352" s="57"/>
    </row>
    <row r="353" spans="1:7" ht="12.75">
      <c r="A353" s="57"/>
      <c r="B353" s="57"/>
      <c r="C353" s="57"/>
      <c r="D353" s="57"/>
      <c r="E353" s="57"/>
      <c r="F353" s="57"/>
      <c r="G353" s="57"/>
    </row>
    <row r="354" spans="1:7" ht="12.75">
      <c r="A354" s="57"/>
      <c r="B354" s="57"/>
      <c r="C354" s="57"/>
      <c r="D354" s="57"/>
      <c r="E354" s="57"/>
      <c r="F354" s="57"/>
      <c r="G354" s="57"/>
    </row>
    <row r="355" spans="1:7" ht="12.75">
      <c r="A355" s="57"/>
      <c r="B355" s="57"/>
      <c r="C355" s="57"/>
      <c r="D355" s="57"/>
      <c r="E355" s="57"/>
      <c r="F355" s="57"/>
      <c r="G355" s="57"/>
    </row>
    <row r="356" spans="1:7" ht="12.75">
      <c r="A356" s="57"/>
      <c r="B356" s="57"/>
      <c r="C356" s="57"/>
      <c r="D356" s="57"/>
      <c r="E356" s="57"/>
      <c r="F356" s="57"/>
      <c r="G356" s="57"/>
    </row>
    <row r="357" spans="1:7" ht="12.75">
      <c r="A357" s="57"/>
      <c r="B357" s="57"/>
      <c r="C357" s="57"/>
      <c r="D357" s="57"/>
      <c r="E357" s="57"/>
      <c r="F357" s="57"/>
      <c r="G357" s="57"/>
    </row>
    <row r="358" spans="1:7" ht="12.75">
      <c r="A358" s="57"/>
      <c r="B358" s="57"/>
      <c r="C358" s="57"/>
      <c r="D358" s="57"/>
      <c r="E358" s="57"/>
      <c r="F358" s="57"/>
      <c r="G358" s="57"/>
    </row>
    <row r="359" spans="1:7" ht="12.75">
      <c r="A359" s="57"/>
      <c r="B359" s="57"/>
      <c r="C359" s="57"/>
      <c r="D359" s="57"/>
      <c r="E359" s="57"/>
      <c r="F359" s="57"/>
      <c r="G359" s="57"/>
    </row>
    <row r="360" spans="1:7" ht="12.75">
      <c r="A360" s="57"/>
      <c r="B360" s="57"/>
      <c r="C360" s="57"/>
      <c r="D360" s="57"/>
      <c r="E360" s="57"/>
      <c r="F360" s="57"/>
      <c r="G360" s="57"/>
    </row>
    <row r="361" spans="1:7" ht="12.75">
      <c r="A361" s="57"/>
      <c r="B361" s="57"/>
      <c r="C361" s="57"/>
      <c r="D361" s="57"/>
      <c r="E361" s="57"/>
      <c r="F361" s="57"/>
      <c r="G361" s="57"/>
    </row>
    <row r="362" spans="1:7" ht="12.75">
      <c r="A362" s="57"/>
      <c r="B362" s="57"/>
      <c r="C362" s="57"/>
      <c r="D362" s="57"/>
      <c r="E362" s="57"/>
      <c r="F362" s="57"/>
      <c r="G362" s="57"/>
    </row>
    <row r="363" spans="1:7" ht="12.75">
      <c r="A363" s="57"/>
      <c r="B363" s="57"/>
      <c r="C363" s="57"/>
      <c r="D363" s="57"/>
      <c r="E363" s="57"/>
      <c r="F363" s="57"/>
      <c r="G363" s="57"/>
    </row>
    <row r="364" spans="1:7" ht="12.75">
      <c r="A364" s="57"/>
      <c r="B364" s="57"/>
      <c r="C364" s="57"/>
      <c r="D364" s="57"/>
      <c r="E364" s="57"/>
      <c r="F364" s="57"/>
      <c r="G364" s="57"/>
    </row>
    <row r="365" spans="1:7" ht="12.75">
      <c r="A365" s="57"/>
      <c r="B365" s="57"/>
      <c r="C365" s="57"/>
      <c r="D365" s="57"/>
      <c r="E365" s="57"/>
      <c r="F365" s="57"/>
      <c r="G365" s="57"/>
    </row>
    <row r="366" spans="1:7" ht="12.75">
      <c r="A366" s="57"/>
      <c r="B366" s="57"/>
      <c r="C366" s="57"/>
      <c r="D366" s="57"/>
      <c r="E366" s="57"/>
      <c r="F366" s="57"/>
      <c r="G366" s="57"/>
    </row>
    <row r="367" spans="1:7" ht="12.75">
      <c r="A367" s="57"/>
      <c r="B367" s="57"/>
      <c r="C367" s="57"/>
      <c r="D367" s="57"/>
      <c r="E367" s="57"/>
      <c r="F367" s="57"/>
      <c r="G367" s="57"/>
    </row>
    <row r="368" spans="1:7" ht="12.75">
      <c r="A368" s="57"/>
      <c r="B368" s="57"/>
      <c r="C368" s="57"/>
      <c r="D368" s="57"/>
      <c r="E368" s="57"/>
      <c r="F368" s="57"/>
      <c r="G368" s="57"/>
    </row>
    <row r="369" spans="1:7" ht="12.75">
      <c r="A369" s="57"/>
      <c r="B369" s="57"/>
      <c r="C369" s="57"/>
      <c r="D369" s="57"/>
      <c r="E369" s="57"/>
      <c r="F369" s="57"/>
      <c r="G369" s="57"/>
    </row>
    <row r="370" spans="1:7" ht="12.75">
      <c r="A370" s="57"/>
      <c r="B370" s="57"/>
      <c r="C370" s="57"/>
      <c r="D370" s="57"/>
      <c r="E370" s="57"/>
      <c r="F370" s="57"/>
      <c r="G370" s="57"/>
    </row>
    <row r="371" spans="1:7" ht="12.75">
      <c r="A371" s="57"/>
      <c r="B371" s="57"/>
      <c r="C371" s="57"/>
      <c r="D371" s="57"/>
      <c r="E371" s="57"/>
      <c r="F371" s="57"/>
      <c r="G371" s="57"/>
    </row>
    <row r="372" spans="1:7" ht="12.75">
      <c r="A372" s="57"/>
      <c r="B372" s="57"/>
      <c r="C372" s="57"/>
      <c r="D372" s="57"/>
      <c r="E372" s="57"/>
      <c r="F372" s="57"/>
      <c r="G372" s="57"/>
    </row>
    <row r="373" spans="1:7" ht="12.75">
      <c r="A373" s="57"/>
      <c r="B373" s="57"/>
      <c r="C373" s="57"/>
      <c r="D373" s="57"/>
      <c r="E373" s="57"/>
      <c r="F373" s="57"/>
      <c r="G373" s="57"/>
    </row>
    <row r="374" spans="1:7" ht="12.75">
      <c r="A374" s="57"/>
      <c r="B374" s="57"/>
      <c r="C374" s="57"/>
      <c r="D374" s="57"/>
      <c r="E374" s="57"/>
      <c r="F374" s="57"/>
      <c r="G374" s="57"/>
    </row>
    <row r="375" spans="1:7" ht="12.75">
      <c r="A375" s="57"/>
      <c r="B375" s="57"/>
      <c r="C375" s="57"/>
      <c r="D375" s="57"/>
      <c r="E375" s="57"/>
      <c r="F375" s="57"/>
      <c r="G375" s="57"/>
    </row>
    <row r="376" spans="1:7" ht="12.75">
      <c r="A376" s="57"/>
      <c r="B376" s="57"/>
      <c r="C376" s="57"/>
      <c r="D376" s="57"/>
      <c r="E376" s="57"/>
      <c r="F376" s="57"/>
      <c r="G376" s="57"/>
    </row>
    <row r="377" spans="1:7" ht="12.75">
      <c r="A377" s="57"/>
      <c r="B377" s="57"/>
      <c r="C377" s="57"/>
      <c r="D377" s="57"/>
      <c r="E377" s="57"/>
      <c r="F377" s="57"/>
      <c r="G377" s="57"/>
    </row>
    <row r="378" spans="1:7" ht="12.75">
      <c r="A378" s="57"/>
      <c r="B378" s="57"/>
      <c r="C378" s="57"/>
      <c r="D378" s="57"/>
      <c r="E378" s="57"/>
      <c r="F378" s="57"/>
      <c r="G378" s="57"/>
    </row>
    <row r="379" spans="1:7" ht="12.75">
      <c r="A379" s="57"/>
      <c r="B379" s="57"/>
      <c r="C379" s="57"/>
      <c r="D379" s="57"/>
      <c r="E379" s="57"/>
      <c r="F379" s="57"/>
      <c r="G379" s="57"/>
    </row>
    <row r="380" spans="1:7" ht="12.75">
      <c r="A380" s="57"/>
      <c r="B380" s="57"/>
      <c r="C380" s="57"/>
      <c r="D380" s="57"/>
      <c r="E380" s="57"/>
      <c r="F380" s="57"/>
      <c r="G380" s="57"/>
    </row>
    <row r="381" spans="1:7" ht="12.75">
      <c r="A381" s="57"/>
      <c r="B381" s="57"/>
      <c r="C381" s="57"/>
      <c r="D381" s="57"/>
      <c r="E381" s="57"/>
      <c r="F381" s="57"/>
      <c r="G381" s="57"/>
    </row>
    <row r="382" spans="1:7" ht="12.75">
      <c r="A382" s="57"/>
      <c r="B382" s="57"/>
      <c r="C382" s="57"/>
      <c r="D382" s="57"/>
      <c r="E382" s="57"/>
      <c r="F382" s="57"/>
      <c r="G382" s="57"/>
    </row>
    <row r="383" spans="1:7" ht="12.75">
      <c r="A383" s="57"/>
      <c r="B383" s="57"/>
      <c r="C383" s="57"/>
      <c r="D383" s="57"/>
      <c r="E383" s="57"/>
      <c r="F383" s="57"/>
      <c r="G383" s="57"/>
    </row>
    <row r="384" spans="1:7" ht="12.75">
      <c r="A384" s="57"/>
      <c r="B384" s="57"/>
      <c r="C384" s="57"/>
      <c r="D384" s="57"/>
      <c r="E384" s="57"/>
      <c r="F384" s="57"/>
      <c r="G384" s="57"/>
    </row>
    <row r="385" spans="1:7" ht="12.75">
      <c r="A385" s="57"/>
      <c r="B385" s="57"/>
      <c r="C385" s="57"/>
      <c r="D385" s="57"/>
      <c r="E385" s="57"/>
      <c r="F385" s="57"/>
      <c r="G385" s="57"/>
    </row>
    <row r="386" spans="1:7" ht="12.75">
      <c r="A386" s="57"/>
      <c r="B386" s="57"/>
      <c r="C386" s="57"/>
      <c r="D386" s="57"/>
      <c r="E386" s="57"/>
      <c r="F386" s="57"/>
      <c r="G386" s="57"/>
    </row>
    <row r="387" spans="1:7" ht="12.75">
      <c r="A387" s="57"/>
      <c r="B387" s="57"/>
      <c r="C387" s="57"/>
      <c r="D387" s="57"/>
      <c r="E387" s="57"/>
      <c r="F387" s="57"/>
      <c r="G387" s="57"/>
    </row>
    <row r="388" spans="1:7" ht="12.75">
      <c r="A388" s="57"/>
      <c r="B388" s="57"/>
      <c r="C388" s="57"/>
      <c r="D388" s="57"/>
      <c r="E388" s="57"/>
      <c r="F388" s="57"/>
      <c r="G388" s="57"/>
    </row>
    <row r="389" spans="1:7" ht="12.75">
      <c r="A389" s="57"/>
      <c r="B389" s="57"/>
      <c r="C389" s="57"/>
      <c r="D389" s="57"/>
      <c r="E389" s="57"/>
      <c r="F389" s="57"/>
      <c r="G389" s="57"/>
    </row>
    <row r="390" spans="1:7" ht="12.75">
      <c r="A390" s="57"/>
      <c r="B390" s="57"/>
      <c r="C390" s="57"/>
      <c r="D390" s="57"/>
      <c r="E390" s="57"/>
      <c r="F390" s="57"/>
      <c r="G390" s="57"/>
    </row>
    <row r="391" spans="1:7" ht="12.75">
      <c r="A391" s="57"/>
      <c r="B391" s="57"/>
      <c r="C391" s="57"/>
      <c r="D391" s="57"/>
      <c r="E391" s="57"/>
      <c r="F391" s="57"/>
      <c r="G391" s="57"/>
    </row>
    <row r="392" spans="1:7" ht="12.75">
      <c r="A392" s="57"/>
      <c r="B392" s="57"/>
      <c r="C392" s="57"/>
      <c r="D392" s="57"/>
      <c r="E392" s="57"/>
      <c r="F392" s="57"/>
      <c r="G392" s="57"/>
    </row>
    <row r="393" spans="1:7" ht="12.75">
      <c r="A393" s="57"/>
      <c r="B393" s="57"/>
      <c r="C393" s="57"/>
      <c r="D393" s="57"/>
      <c r="E393" s="57"/>
      <c r="F393" s="57"/>
      <c r="G393" s="57"/>
    </row>
    <row r="394" spans="1:7" ht="12.75">
      <c r="A394" s="57"/>
      <c r="B394" s="57"/>
      <c r="C394" s="57"/>
      <c r="D394" s="57"/>
      <c r="E394" s="57"/>
      <c r="F394" s="57"/>
      <c r="G394" s="57"/>
    </row>
    <row r="395" spans="1:7" ht="12.75">
      <c r="A395" s="57"/>
      <c r="B395" s="57"/>
      <c r="C395" s="57"/>
      <c r="D395" s="57"/>
      <c r="E395" s="57"/>
      <c r="F395" s="57"/>
      <c r="G395" s="57"/>
    </row>
    <row r="396" spans="1:7" ht="12.75">
      <c r="A396" s="57"/>
      <c r="B396" s="57"/>
      <c r="C396" s="57"/>
      <c r="D396" s="57"/>
      <c r="E396" s="57"/>
      <c r="F396" s="57"/>
      <c r="G396" s="57"/>
    </row>
    <row r="397" spans="1:7" ht="12.75">
      <c r="A397" s="57"/>
      <c r="B397" s="57"/>
      <c r="C397" s="57"/>
      <c r="D397" s="57"/>
      <c r="E397" s="57"/>
      <c r="F397" s="57"/>
      <c r="G397" s="57"/>
    </row>
    <row r="398" spans="1:7" ht="12.75">
      <c r="A398" s="57"/>
      <c r="B398" s="57"/>
      <c r="C398" s="57"/>
      <c r="D398" s="57"/>
      <c r="E398" s="57"/>
      <c r="F398" s="57"/>
      <c r="G398" s="57"/>
    </row>
    <row r="399" spans="1:7" ht="12.75">
      <c r="A399" s="57"/>
      <c r="B399" s="57"/>
      <c r="C399" s="57"/>
      <c r="D399" s="57"/>
      <c r="E399" s="57"/>
      <c r="F399" s="57"/>
      <c r="G399" s="57"/>
    </row>
    <row r="400" spans="1:7" ht="12.75">
      <c r="A400" s="57"/>
      <c r="B400" s="57"/>
      <c r="C400" s="57"/>
      <c r="D400" s="57"/>
      <c r="E400" s="57"/>
      <c r="F400" s="57"/>
      <c r="G400" s="57"/>
    </row>
    <row r="401" spans="1:7" ht="12.75">
      <c r="A401" s="57"/>
      <c r="B401" s="57"/>
      <c r="C401" s="57"/>
      <c r="D401" s="57"/>
      <c r="E401" s="57"/>
      <c r="F401" s="57"/>
      <c r="G401" s="57"/>
    </row>
    <row r="402" spans="1:7" ht="12.75">
      <c r="A402" s="57"/>
      <c r="B402" s="57"/>
      <c r="C402" s="57"/>
      <c r="D402" s="57"/>
      <c r="E402" s="57"/>
      <c r="F402" s="57"/>
      <c r="G402" s="57"/>
    </row>
    <row r="403" spans="1:7" ht="12.75">
      <c r="A403" s="57"/>
      <c r="B403" s="57"/>
      <c r="C403" s="57"/>
      <c r="D403" s="57"/>
      <c r="E403" s="57"/>
      <c r="F403" s="57"/>
      <c r="G403" s="57"/>
    </row>
    <row r="404" spans="1:7" ht="12.75">
      <c r="A404" s="57"/>
      <c r="B404" s="57"/>
      <c r="C404" s="57"/>
      <c r="D404" s="57"/>
      <c r="E404" s="57"/>
      <c r="F404" s="57"/>
      <c r="G404" s="57"/>
    </row>
    <row r="405" spans="1:7" ht="12.75">
      <c r="A405" s="57"/>
      <c r="B405" s="57"/>
      <c r="C405" s="57"/>
      <c r="D405" s="57"/>
      <c r="E405" s="57"/>
      <c r="F405" s="57"/>
      <c r="G405" s="57"/>
    </row>
    <row r="406" spans="1:7" ht="12.75">
      <c r="A406" s="57"/>
      <c r="B406" s="57"/>
      <c r="C406" s="57"/>
      <c r="D406" s="57"/>
      <c r="E406" s="57"/>
      <c r="F406" s="57"/>
      <c r="G406" s="57"/>
    </row>
    <row r="407" spans="1:7" ht="12.75">
      <c r="A407" s="57"/>
      <c r="B407" s="57"/>
      <c r="C407" s="57"/>
      <c r="D407" s="57"/>
      <c r="E407" s="57"/>
      <c r="F407" s="57"/>
      <c r="G407" s="57"/>
    </row>
    <row r="408" spans="1:7" ht="12.75">
      <c r="A408" s="57"/>
      <c r="B408" s="57"/>
      <c r="C408" s="57"/>
      <c r="D408" s="57"/>
      <c r="E408" s="57"/>
      <c r="F408" s="57"/>
      <c r="G408" s="57"/>
    </row>
    <row r="409" spans="1:7" ht="12.75">
      <c r="A409" s="57"/>
      <c r="B409" s="57"/>
      <c r="C409" s="57"/>
      <c r="D409" s="57"/>
      <c r="E409" s="57"/>
      <c r="F409" s="57"/>
      <c r="G409" s="57"/>
    </row>
    <row r="410" spans="1:7" ht="12.75">
      <c r="A410" s="57"/>
      <c r="B410" s="57"/>
      <c r="C410" s="57"/>
      <c r="D410" s="57"/>
      <c r="E410" s="57"/>
      <c r="F410" s="57"/>
      <c r="G410" s="57"/>
    </row>
    <row r="411" spans="1:7" ht="12.75">
      <c r="A411" s="57"/>
      <c r="B411" s="57"/>
      <c r="C411" s="57"/>
      <c r="D411" s="57"/>
      <c r="E411" s="57"/>
      <c r="F411" s="57"/>
      <c r="G411" s="57"/>
    </row>
    <row r="412" spans="1:7" ht="12.75">
      <c r="A412" s="57"/>
      <c r="B412" s="57"/>
      <c r="C412" s="57"/>
      <c r="D412" s="57"/>
      <c r="E412" s="57"/>
      <c r="F412" s="57"/>
      <c r="G412" s="57"/>
    </row>
    <row r="413" spans="1:7" ht="12.75">
      <c r="A413" s="57"/>
      <c r="B413" s="57"/>
      <c r="C413" s="57"/>
      <c r="D413" s="57"/>
      <c r="E413" s="57"/>
      <c r="F413" s="57"/>
      <c r="G413" s="57"/>
    </row>
    <row r="414" spans="1:7" ht="12.75">
      <c r="A414" s="57"/>
      <c r="B414" s="57"/>
      <c r="C414" s="57"/>
      <c r="D414" s="57"/>
      <c r="E414" s="57"/>
      <c r="F414" s="57"/>
      <c r="G414" s="57"/>
    </row>
    <row r="415" spans="1:7" ht="12.75">
      <c r="A415" s="57"/>
      <c r="B415" s="57"/>
      <c r="C415" s="57"/>
      <c r="D415" s="57"/>
      <c r="E415" s="57"/>
      <c r="F415" s="57"/>
      <c r="G415" s="57"/>
    </row>
    <row r="416" spans="1:7" ht="12.75">
      <c r="A416" s="57"/>
      <c r="B416" s="57"/>
      <c r="C416" s="57"/>
      <c r="D416" s="57"/>
      <c r="E416" s="57"/>
      <c r="F416" s="57"/>
      <c r="G416" s="57"/>
    </row>
    <row r="417" spans="1:7" ht="12.75">
      <c r="A417" s="57"/>
      <c r="B417" s="57"/>
      <c r="C417" s="57"/>
      <c r="D417" s="57"/>
      <c r="E417" s="57"/>
      <c r="F417" s="57"/>
      <c r="G417" s="57"/>
    </row>
    <row r="418" spans="1:7" ht="12.75">
      <c r="A418" s="57"/>
      <c r="B418" s="57"/>
      <c r="C418" s="57"/>
      <c r="D418" s="57"/>
      <c r="E418" s="57"/>
      <c r="F418" s="57"/>
      <c r="G418" s="57"/>
    </row>
    <row r="419" spans="1:7" ht="12.75">
      <c r="A419" s="57"/>
      <c r="B419" s="57"/>
      <c r="C419" s="57"/>
      <c r="D419" s="57"/>
      <c r="E419" s="57"/>
      <c r="F419" s="57"/>
      <c r="G419" s="57"/>
    </row>
    <row r="420" spans="1:7" ht="12.75">
      <c r="A420" s="57"/>
      <c r="B420" s="57"/>
      <c r="C420" s="57"/>
      <c r="D420" s="57"/>
      <c r="E420" s="57"/>
      <c r="F420" s="57"/>
      <c r="G420" s="57"/>
    </row>
    <row r="421" spans="1:7" ht="12.75">
      <c r="A421" s="57"/>
      <c r="B421" s="57"/>
      <c r="C421" s="57"/>
      <c r="D421" s="57"/>
      <c r="E421" s="57"/>
      <c r="F421" s="57"/>
      <c r="G421" s="57"/>
    </row>
    <row r="422" spans="1:7" ht="12.75">
      <c r="A422" s="57"/>
      <c r="B422" s="57"/>
      <c r="C422" s="57"/>
      <c r="D422" s="57"/>
      <c r="E422" s="57"/>
      <c r="F422" s="57"/>
      <c r="G422" s="57"/>
    </row>
    <row r="423" spans="1:7" ht="12.75">
      <c r="A423" s="57"/>
      <c r="B423" s="57"/>
      <c r="C423" s="57"/>
      <c r="D423" s="57"/>
      <c r="E423" s="57"/>
      <c r="F423" s="57"/>
      <c r="G423" s="57"/>
    </row>
    <row r="424" spans="1:7" ht="12.75">
      <c r="A424" s="57"/>
      <c r="B424" s="57"/>
      <c r="C424" s="57"/>
      <c r="D424" s="57"/>
      <c r="E424" s="57"/>
      <c r="F424" s="57"/>
      <c r="G424" s="57"/>
    </row>
    <row r="425" spans="1:7" ht="12.75">
      <c r="A425" s="57"/>
      <c r="B425" s="57"/>
      <c r="C425" s="57"/>
      <c r="D425" s="57"/>
      <c r="E425" s="57"/>
      <c r="F425" s="57"/>
      <c r="G425" s="57"/>
    </row>
    <row r="426" spans="1:7" ht="12.75">
      <c r="A426" s="57"/>
      <c r="B426" s="57"/>
      <c r="C426" s="57"/>
      <c r="D426" s="57"/>
      <c r="E426" s="57"/>
      <c r="F426" s="57"/>
      <c r="G426" s="57"/>
    </row>
    <row r="427" spans="1:7" ht="12.75">
      <c r="A427" s="57"/>
      <c r="B427" s="57"/>
      <c r="C427" s="57"/>
      <c r="D427" s="57"/>
      <c r="E427" s="57"/>
      <c r="F427" s="57"/>
      <c r="G427" s="57"/>
    </row>
    <row r="428" spans="1:7" ht="12.75">
      <c r="A428" s="57"/>
      <c r="B428" s="57"/>
      <c r="C428" s="57"/>
      <c r="D428" s="57"/>
      <c r="E428" s="57"/>
      <c r="F428" s="57"/>
      <c r="G428" s="57"/>
    </row>
    <row r="429" spans="1:7" ht="12.75">
      <c r="A429" s="57"/>
      <c r="B429" s="57"/>
      <c r="C429" s="57"/>
      <c r="D429" s="57"/>
      <c r="E429" s="57"/>
      <c r="F429" s="57"/>
      <c r="G429" s="57"/>
    </row>
    <row r="430" spans="1:7" ht="12.75">
      <c r="A430" s="57"/>
      <c r="B430" s="57"/>
      <c r="C430" s="57"/>
      <c r="D430" s="57"/>
      <c r="E430" s="57"/>
      <c r="F430" s="57"/>
      <c r="G430" s="57"/>
    </row>
    <row r="431" spans="1:7" ht="12.75">
      <c r="A431" s="57"/>
      <c r="B431" s="57"/>
      <c r="C431" s="57"/>
      <c r="D431" s="57"/>
      <c r="E431" s="57"/>
      <c r="F431" s="57"/>
      <c r="G431" s="57"/>
    </row>
    <row r="432" spans="1:7" ht="12.75">
      <c r="A432" s="57"/>
      <c r="B432" s="57"/>
      <c r="C432" s="57"/>
      <c r="D432" s="57"/>
      <c r="E432" s="57"/>
      <c r="F432" s="57"/>
      <c r="G432" s="57"/>
    </row>
    <row r="433" spans="1:7" ht="12.75">
      <c r="A433" s="57"/>
      <c r="B433" s="57"/>
      <c r="C433" s="57"/>
      <c r="D433" s="57"/>
      <c r="E433" s="57"/>
      <c r="F433" s="57"/>
      <c r="G433" s="57"/>
    </row>
    <row r="434" spans="1:7" ht="12.75">
      <c r="A434" s="57"/>
      <c r="B434" s="57"/>
      <c r="C434" s="57"/>
      <c r="D434" s="57"/>
      <c r="E434" s="57"/>
      <c r="F434" s="57"/>
      <c r="G434" s="57"/>
    </row>
    <row r="435" spans="1:7" ht="12.75">
      <c r="A435" s="57"/>
      <c r="B435" s="57"/>
      <c r="C435" s="57"/>
      <c r="D435" s="57"/>
      <c r="E435" s="57"/>
      <c r="F435" s="57"/>
      <c r="G435" s="57"/>
    </row>
    <row r="436" spans="1:7" ht="12.75">
      <c r="A436" s="57"/>
      <c r="B436" s="57"/>
      <c r="C436" s="57"/>
      <c r="D436" s="57"/>
      <c r="E436" s="57"/>
      <c r="F436" s="57"/>
      <c r="G436" s="57"/>
    </row>
    <row r="437" spans="1:7" ht="12.75">
      <c r="A437" s="57"/>
      <c r="B437" s="57"/>
      <c r="C437" s="57"/>
      <c r="D437" s="57"/>
      <c r="E437" s="57"/>
      <c r="F437" s="57"/>
      <c r="G437" s="57"/>
    </row>
    <row r="438" spans="1:7" ht="12.75">
      <c r="A438" s="57"/>
      <c r="B438" s="57"/>
      <c r="C438" s="57"/>
      <c r="D438" s="57"/>
      <c r="E438" s="57"/>
      <c r="F438" s="57"/>
      <c r="G438" s="57"/>
    </row>
    <row r="439" spans="1:7" ht="12.75">
      <c r="A439" s="57"/>
      <c r="B439" s="57"/>
      <c r="C439" s="57"/>
      <c r="D439" s="57"/>
      <c r="E439" s="57"/>
      <c r="F439" s="57"/>
      <c r="G439" s="57"/>
    </row>
    <row r="440" spans="1:7" ht="12.75">
      <c r="A440" s="57"/>
      <c r="B440" s="57"/>
      <c r="C440" s="57"/>
      <c r="D440" s="57"/>
      <c r="E440" s="57"/>
      <c r="F440" s="57"/>
      <c r="G440" s="57"/>
    </row>
    <row r="441" spans="1:7" ht="12.75">
      <c r="A441" s="57"/>
      <c r="B441" s="57"/>
      <c r="C441" s="57"/>
      <c r="D441" s="57"/>
      <c r="E441" s="57"/>
      <c r="F441" s="57"/>
      <c r="G441" s="57"/>
    </row>
    <row r="442" spans="1:7" ht="12.75">
      <c r="A442" s="57"/>
      <c r="B442" s="57"/>
      <c r="C442" s="57"/>
      <c r="D442" s="57"/>
      <c r="E442" s="57"/>
      <c r="F442" s="57"/>
      <c r="G442" s="57"/>
    </row>
  </sheetData>
  <mergeCells count="11">
    <mergeCell ref="A70:H70"/>
    <mergeCell ref="A71:H71"/>
    <mergeCell ref="A72:H72"/>
    <mergeCell ref="A75:H75"/>
    <mergeCell ref="A78:H78"/>
    <mergeCell ref="A66:C66"/>
    <mergeCell ref="A12:G13"/>
    <mergeCell ref="A42:C48"/>
    <mergeCell ref="A50:C56"/>
    <mergeCell ref="A57:B57"/>
    <mergeCell ref="A58:C64"/>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view="pageBreakPreview" zoomScale="90" zoomScaleSheetLayoutView="90" workbookViewId="0" topLeftCell="A33">
      <selection activeCell="G25" sqref="G25"/>
    </sheetView>
  </sheetViews>
  <sheetFormatPr defaultColWidth="9.140625" defaultRowHeight="12.75"/>
  <cols>
    <col min="1" max="1" width="16.00390625" style="0" customWidth="1"/>
    <col min="2" max="2" width="15.57421875" style="0" customWidth="1"/>
    <col min="3" max="3" width="11.421875" style="0" customWidth="1"/>
    <col min="4" max="4" width="26.140625" style="0" bestFit="1" customWidth="1"/>
    <col min="5" max="10" width="14.57421875" style="0" bestFit="1" customWidth="1"/>
    <col min="11" max="11" width="17.57421875" style="0" customWidth="1"/>
  </cols>
  <sheetData>
    <row r="1" spans="1:10" ht="15.5">
      <c r="A1" s="1"/>
      <c r="B1" s="2"/>
      <c r="C1" s="2"/>
      <c r="D1" s="50" t="s">
        <v>0</v>
      </c>
      <c r="E1" s="3"/>
      <c r="F1" s="2"/>
      <c r="G1" s="2"/>
      <c r="H1" s="2"/>
      <c r="I1" s="2"/>
      <c r="J1" s="2"/>
    </row>
    <row r="2" spans="1:10" ht="14" thickBot="1">
      <c r="A2" s="34"/>
      <c r="B2" s="3"/>
      <c r="C2" s="3"/>
      <c r="D2" s="3"/>
      <c r="E2" s="3"/>
      <c r="F2" s="3"/>
      <c r="G2" s="3"/>
      <c r="H2" s="3"/>
      <c r="I2" s="3"/>
      <c r="J2" s="3"/>
    </row>
    <row r="3" spans="1:10" ht="18" customHeight="1" thickTop="1">
      <c r="A3" s="5" t="s">
        <v>15</v>
      </c>
      <c r="B3" s="6"/>
      <c r="C3" s="7"/>
      <c r="D3" s="7"/>
      <c r="E3" s="7"/>
      <c r="F3" s="7"/>
      <c r="G3" s="7"/>
      <c r="H3" s="8"/>
      <c r="I3" s="8"/>
      <c r="J3" s="8"/>
    </row>
    <row r="4" spans="1:10" ht="18" customHeight="1">
      <c r="A4" s="9" t="s">
        <v>596</v>
      </c>
      <c r="B4" s="10"/>
      <c r="C4" s="11"/>
      <c r="D4" s="11"/>
      <c r="E4" s="11"/>
      <c r="F4" s="11"/>
      <c r="G4" s="11"/>
      <c r="H4" s="12"/>
      <c r="I4" s="12"/>
      <c r="J4" s="12"/>
    </row>
    <row r="5" spans="1:10" ht="18" customHeight="1">
      <c r="A5" s="13" t="s">
        <v>1</v>
      </c>
      <c r="B5" s="14"/>
      <c r="C5" s="14" t="s">
        <v>16</v>
      </c>
      <c r="E5" s="14"/>
      <c r="F5" s="14"/>
      <c r="G5" s="14"/>
      <c r="H5" s="15"/>
      <c r="I5" s="15"/>
      <c r="J5" s="15"/>
    </row>
    <row r="6" spans="1:10" ht="18" customHeight="1">
      <c r="A6" s="13" t="s">
        <v>2</v>
      </c>
      <c r="B6" s="14"/>
      <c r="C6" s="14" t="s">
        <v>71</v>
      </c>
      <c r="D6" s="14"/>
      <c r="E6" s="14"/>
      <c r="F6" s="14"/>
      <c r="G6" s="14"/>
      <c r="H6" s="15"/>
      <c r="I6" s="15"/>
      <c r="J6" s="15"/>
    </row>
    <row r="7" spans="1:10" ht="18" customHeight="1" thickBot="1">
      <c r="A7" s="16" t="s">
        <v>3</v>
      </c>
      <c r="B7" s="17"/>
      <c r="C7" s="17" t="s">
        <v>17</v>
      </c>
      <c r="D7" s="17"/>
      <c r="E7" s="17"/>
      <c r="F7" s="17"/>
      <c r="G7" s="17"/>
      <c r="H7" s="18"/>
      <c r="I7" s="18"/>
      <c r="J7" s="18"/>
    </row>
    <row r="8" spans="1:10" ht="18" customHeight="1" thickTop="1">
      <c r="A8" s="19"/>
      <c r="C8" s="19"/>
      <c r="D8" s="14"/>
      <c r="E8" s="14"/>
      <c r="F8" s="14"/>
      <c r="G8" s="14"/>
      <c r="H8" s="14"/>
      <c r="I8" s="14"/>
      <c r="J8" s="14"/>
    </row>
    <row r="9" spans="1:10" ht="18" customHeight="1">
      <c r="A9" s="14" t="s">
        <v>4</v>
      </c>
      <c r="C9" s="19"/>
      <c r="D9" s="19"/>
      <c r="E9" s="19"/>
      <c r="F9" s="19"/>
      <c r="G9" s="19"/>
      <c r="H9" s="19"/>
      <c r="I9" s="19"/>
      <c r="J9" s="19"/>
    </row>
    <row r="10" spans="1:10" ht="18" customHeight="1" thickBot="1">
      <c r="A10" s="49" t="s">
        <v>5</v>
      </c>
      <c r="B10" s="14"/>
      <c r="C10" s="19"/>
      <c r="D10" s="19"/>
      <c r="E10" s="19"/>
      <c r="F10" s="19"/>
      <c r="G10" s="19"/>
      <c r="H10" s="19"/>
      <c r="I10" s="19"/>
      <c r="J10" s="19"/>
    </row>
    <row r="11" spans="1:9" ht="27">
      <c r="A11" s="35" t="s">
        <v>6</v>
      </c>
      <c r="B11" s="36"/>
      <c r="C11" s="37" t="s">
        <v>7</v>
      </c>
      <c r="D11" s="37" t="s">
        <v>8</v>
      </c>
      <c r="E11" s="129" t="s">
        <v>597</v>
      </c>
      <c r="F11" s="38">
        <v>2019</v>
      </c>
      <c r="G11" s="39">
        <v>2020</v>
      </c>
      <c r="H11" s="215">
        <v>2021</v>
      </c>
      <c r="I11" s="215">
        <v>2022</v>
      </c>
    </row>
    <row r="12" spans="1:9" ht="18" customHeight="1">
      <c r="A12" s="40" t="s">
        <v>18</v>
      </c>
      <c r="B12" s="20"/>
      <c r="C12" s="21">
        <v>4640</v>
      </c>
      <c r="D12" s="21" t="s">
        <v>32</v>
      </c>
      <c r="E12" s="208">
        <f>SUM(E35:E41)*E59*22</f>
        <v>273938.60089140275</v>
      </c>
      <c r="F12" s="208">
        <f>SUM(F35:F41)*F59*22</f>
        <v>342144.88</v>
      </c>
      <c r="G12" s="208">
        <f>SUM(G35:G41)*G59*22</f>
        <v>357464.8</v>
      </c>
      <c r="H12" s="208">
        <f>SUM(H35:H41)*H59*22</f>
        <v>365124.75999999995</v>
      </c>
      <c r="I12" s="208">
        <f>SUM(I35:I41)*I59*22</f>
        <v>365124.75999999995</v>
      </c>
    </row>
    <row r="13" spans="1:9" ht="13.5">
      <c r="A13" s="40"/>
      <c r="B13" s="20"/>
      <c r="C13" s="21"/>
      <c r="D13" s="144"/>
      <c r="E13" s="209"/>
      <c r="F13" s="209"/>
      <c r="G13" s="209"/>
      <c r="H13" s="209"/>
      <c r="I13" s="209"/>
    </row>
    <row r="14" spans="1:9" ht="13.5">
      <c r="A14" s="40"/>
      <c r="B14" s="20"/>
      <c r="C14" s="21"/>
      <c r="D14" s="144"/>
      <c r="E14" s="209"/>
      <c r="F14" s="209"/>
      <c r="G14" s="209"/>
      <c r="H14" s="209"/>
      <c r="I14" s="209"/>
    </row>
    <row r="15" spans="1:9" ht="18" customHeight="1" thickBot="1">
      <c r="A15" s="42"/>
      <c r="B15" s="43" t="s">
        <v>9</v>
      </c>
      <c r="C15" s="44"/>
      <c r="D15" s="44"/>
      <c r="E15" s="210">
        <f>SUM(E12:E14)</f>
        <v>273938.60089140275</v>
      </c>
      <c r="F15" s="210">
        <f>SUM(F12:F14)</f>
        <v>342144.88</v>
      </c>
      <c r="G15" s="210">
        <f>SUM(G12:G14)</f>
        <v>357464.8</v>
      </c>
      <c r="H15" s="210">
        <f>SUM(H12:H14)</f>
        <v>365124.75999999995</v>
      </c>
      <c r="I15" s="210">
        <f>SUM(I12:I14)</f>
        <v>365124.75999999995</v>
      </c>
    </row>
    <row r="16" spans="1:9" ht="18" customHeight="1">
      <c r="A16" s="19"/>
      <c r="B16" s="19"/>
      <c r="C16" s="19"/>
      <c r="D16" s="19"/>
      <c r="E16" s="211"/>
      <c r="F16" s="211"/>
      <c r="G16" s="211"/>
      <c r="H16" s="211"/>
      <c r="I16" s="211"/>
    </row>
    <row r="17" spans="1:9" ht="18" customHeight="1" thickBot="1">
      <c r="A17" s="48" t="s">
        <v>10</v>
      </c>
      <c r="B17" s="14"/>
      <c r="C17" s="14"/>
      <c r="D17" s="19"/>
      <c r="E17" s="212"/>
      <c r="F17" s="212"/>
      <c r="G17" s="212"/>
      <c r="H17" s="212"/>
      <c r="I17" s="212"/>
    </row>
    <row r="18" spans="1:9" ht="27">
      <c r="A18" s="35" t="s">
        <v>6</v>
      </c>
      <c r="B18" s="36"/>
      <c r="C18" s="37" t="s">
        <v>7</v>
      </c>
      <c r="D18" s="37" t="s">
        <v>11</v>
      </c>
      <c r="E18" s="213" t="s">
        <v>597</v>
      </c>
      <c r="F18" s="214">
        <v>2019</v>
      </c>
      <c r="G18" s="215">
        <v>2020</v>
      </c>
      <c r="H18" s="215">
        <v>2021</v>
      </c>
      <c r="I18" s="215">
        <v>2022</v>
      </c>
    </row>
    <row r="19" spans="1:9" ht="18" customHeight="1">
      <c r="A19" s="40" t="s">
        <v>18</v>
      </c>
      <c r="B19" s="27"/>
      <c r="C19" s="21">
        <v>4640</v>
      </c>
      <c r="D19" s="21" t="s">
        <v>16</v>
      </c>
      <c r="E19" s="216">
        <f>E79</f>
        <v>1461039.7011357995</v>
      </c>
      <c r="F19" s="216">
        <f>F79</f>
        <v>1865508.8601179998</v>
      </c>
      <c r="G19" s="216">
        <f>G79</f>
        <v>1921474.12592154</v>
      </c>
      <c r="H19" s="216">
        <f>H79</f>
        <v>1979118.3496991862</v>
      </c>
      <c r="I19" s="216">
        <f>I79</f>
        <v>2038491.9001901618</v>
      </c>
    </row>
    <row r="20" spans="1:9" ht="18" customHeight="1">
      <c r="A20" s="40"/>
      <c r="B20" s="27"/>
      <c r="C20" s="147"/>
      <c r="D20" s="21"/>
      <c r="E20" s="146"/>
      <c r="F20" s="145"/>
      <c r="G20" s="145"/>
      <c r="H20" s="145"/>
      <c r="I20" s="145"/>
    </row>
    <row r="21" spans="1:9" ht="18" customHeight="1">
      <c r="A21" s="40"/>
      <c r="B21" s="27"/>
      <c r="C21" s="24"/>
      <c r="D21" s="28"/>
      <c r="E21" s="217"/>
      <c r="F21" s="218"/>
      <c r="G21" s="219"/>
      <c r="H21" s="219"/>
      <c r="I21" s="219"/>
    </row>
    <row r="22" spans="1:9" ht="18" customHeight="1">
      <c r="A22" s="40"/>
      <c r="B22" s="27"/>
      <c r="C22" s="22"/>
      <c r="D22" s="22"/>
      <c r="E22" s="217"/>
      <c r="F22" s="218"/>
      <c r="G22" s="219"/>
      <c r="H22" s="219"/>
      <c r="I22" s="219"/>
    </row>
    <row r="23" spans="1:9" ht="18" customHeight="1" thickBot="1">
      <c r="A23" s="42"/>
      <c r="B23" s="43" t="s">
        <v>12</v>
      </c>
      <c r="C23" s="44"/>
      <c r="D23" s="44"/>
      <c r="E23" s="210">
        <f>SUM(E19:E20)</f>
        <v>1461039.7011357995</v>
      </c>
      <c r="F23" s="210">
        <f>SUM(F19:F20)</f>
        <v>1865508.8601179998</v>
      </c>
      <c r="G23" s="210">
        <f>SUM(G19:G20)</f>
        <v>1921474.12592154</v>
      </c>
      <c r="H23" s="210">
        <f>SUM(H19:H20)</f>
        <v>1979118.3496991862</v>
      </c>
      <c r="I23" s="210">
        <f>SUM(I19:I20)</f>
        <v>2038491.9001901618</v>
      </c>
    </row>
    <row r="24" spans="1:9" ht="18" customHeight="1">
      <c r="A24" s="19"/>
      <c r="B24" s="19"/>
      <c r="C24" s="19"/>
      <c r="D24" s="19"/>
      <c r="E24" s="211"/>
      <c r="F24" s="211"/>
      <c r="G24" s="211"/>
      <c r="H24" s="211"/>
      <c r="I24" s="211"/>
    </row>
    <row r="25" spans="1:9" ht="18" customHeight="1" thickBot="1">
      <c r="A25" s="48" t="s">
        <v>13</v>
      </c>
      <c r="B25" s="14"/>
      <c r="C25" s="14"/>
      <c r="D25" s="14"/>
      <c r="E25" s="212"/>
      <c r="F25" s="212"/>
      <c r="G25" s="212"/>
      <c r="H25" s="212"/>
      <c r="I25" s="212"/>
    </row>
    <row r="26" spans="1:9" ht="27">
      <c r="A26" s="35"/>
      <c r="B26" s="36"/>
      <c r="C26" s="45"/>
      <c r="D26" s="46"/>
      <c r="E26" s="213" t="s">
        <v>597</v>
      </c>
      <c r="F26" s="214">
        <v>2019</v>
      </c>
      <c r="G26" s="215">
        <v>2020</v>
      </c>
      <c r="H26" s="215">
        <v>2021</v>
      </c>
      <c r="I26" s="215">
        <v>2022</v>
      </c>
    </row>
    <row r="27" spans="1:9" ht="18" customHeight="1">
      <c r="A27" s="40" t="s">
        <v>19</v>
      </c>
      <c r="B27" s="20"/>
      <c r="C27" s="29"/>
      <c r="D27" s="30"/>
      <c r="E27" s="216">
        <f>E79*0.7</f>
        <v>1022727.7907950596</v>
      </c>
      <c r="F27" s="216">
        <f>F79*0.7</f>
        <v>1305856.2020825997</v>
      </c>
      <c r="G27" s="216">
        <f>G79*0.7</f>
        <v>1345031.888145078</v>
      </c>
      <c r="H27" s="216">
        <f>H79*0.7</f>
        <v>1385382.8447894303</v>
      </c>
      <c r="I27" s="216">
        <f>I79*0.7</f>
        <v>1426944.330133113</v>
      </c>
    </row>
    <row r="28" spans="1:9" ht="18" customHeight="1">
      <c r="A28" s="40" t="s">
        <v>20</v>
      </c>
      <c r="B28" s="20"/>
      <c r="C28" s="20"/>
      <c r="D28" s="27"/>
      <c r="E28" s="216">
        <f>E79*0.3</f>
        <v>438311.9103407398</v>
      </c>
      <c r="F28" s="216">
        <f>F79*0.3</f>
        <v>559652.6580354</v>
      </c>
      <c r="G28" s="216">
        <f>G79*0.3</f>
        <v>576442.237776462</v>
      </c>
      <c r="H28" s="216">
        <f>H79*0.3</f>
        <v>593735.5049097558</v>
      </c>
      <c r="I28" s="216">
        <f>I79*0.3</f>
        <v>611547.5700570485</v>
      </c>
    </row>
    <row r="29" spans="1:9" ht="18" customHeight="1">
      <c r="A29" s="141"/>
      <c r="B29" s="142"/>
      <c r="C29" s="142"/>
      <c r="D29" s="143"/>
      <c r="E29" s="220"/>
      <c r="F29" s="220"/>
      <c r="G29" s="220"/>
      <c r="H29" s="220"/>
      <c r="I29" s="220"/>
    </row>
    <row r="30" spans="1:9" ht="18" customHeight="1">
      <c r="A30" s="141" t="s">
        <v>84</v>
      </c>
      <c r="B30" s="142"/>
      <c r="C30" s="142"/>
      <c r="D30" s="143"/>
      <c r="E30" s="220"/>
      <c r="F30" s="220"/>
      <c r="G30" s="220"/>
      <c r="H30" s="220"/>
      <c r="I30" s="220"/>
    </row>
    <row r="31" spans="1:9" ht="18" customHeight="1" thickBot="1">
      <c r="A31" s="42" t="s">
        <v>12</v>
      </c>
      <c r="B31" s="43"/>
      <c r="C31" s="43"/>
      <c r="D31" s="47"/>
      <c r="E31" s="210">
        <f>SUM(E27:E29)</f>
        <v>1461039.7011357995</v>
      </c>
      <c r="F31" s="210">
        <f>SUM(F27:F29)</f>
        <v>1865508.8601179998</v>
      </c>
      <c r="G31" s="210">
        <f>SUM(G27:G29)</f>
        <v>1921474.12592154</v>
      </c>
      <c r="H31" s="210">
        <f>SUM(H27:H29)</f>
        <v>1979118.3496991862</v>
      </c>
      <c r="I31" s="210">
        <f>SUM(I27:I29)</f>
        <v>2038491.9001901615</v>
      </c>
    </row>
    <row r="32" spans="1:9" ht="18" customHeight="1">
      <c r="A32" s="19" t="s">
        <v>14</v>
      </c>
      <c r="B32" s="19"/>
      <c r="C32" s="19"/>
      <c r="D32" s="19"/>
      <c r="E32" s="211"/>
      <c r="F32" s="211"/>
      <c r="G32" s="211"/>
      <c r="H32" s="211"/>
      <c r="I32" s="211"/>
    </row>
    <row r="33" spans="1:9" ht="14" thickBot="1">
      <c r="A33" s="19"/>
      <c r="B33" s="19"/>
      <c r="C33" s="19"/>
      <c r="D33" s="19"/>
      <c r="E33" s="211"/>
      <c r="F33" s="211"/>
      <c r="G33" s="211"/>
      <c r="H33" s="211"/>
      <c r="I33" s="211"/>
    </row>
    <row r="34" spans="1:9" ht="25">
      <c r="A34" s="53" t="s">
        <v>21</v>
      </c>
      <c r="E34" s="227" t="s">
        <v>597</v>
      </c>
      <c r="F34" s="221">
        <v>2019</v>
      </c>
      <c r="G34" s="222">
        <v>2020</v>
      </c>
      <c r="H34" s="222">
        <v>2021</v>
      </c>
      <c r="I34" s="222">
        <v>2022</v>
      </c>
    </row>
    <row r="35" spans="1:9" ht="13.25" customHeight="1">
      <c r="A35" s="276" t="s">
        <v>115</v>
      </c>
      <c r="B35" s="277"/>
      <c r="C35" s="278"/>
      <c r="D35" s="54" t="s">
        <v>22</v>
      </c>
      <c r="E35" s="223">
        <f>'Annual Service Change_all'!E57</f>
        <v>1575.2941176470588</v>
      </c>
      <c r="F35" s="223">
        <f>'Annual Service Change_all'!$H$57</f>
        <v>1950</v>
      </c>
      <c r="G35" s="223">
        <f>'Annual Service Change_all'!$H$57</f>
        <v>1950</v>
      </c>
      <c r="H35" s="223">
        <f>'Annual Service Change_all'!$H$57</f>
        <v>1950</v>
      </c>
      <c r="I35" s="223">
        <f>'Annual Service Change_all'!$H$57</f>
        <v>1950</v>
      </c>
    </row>
    <row r="36" spans="1:9" ht="12.75">
      <c r="A36" s="279"/>
      <c r="B36" s="280"/>
      <c r="C36" s="281"/>
      <c r="D36" s="55" t="s">
        <v>23</v>
      </c>
      <c r="E36" s="223">
        <f>'Annual Service Change_all'!E58</f>
        <v>2859.084238310709</v>
      </c>
      <c r="F36" s="223">
        <f>'Annual Service Change_all'!$K$58</f>
        <v>3556</v>
      </c>
      <c r="G36" s="223">
        <f>'Annual Service Change_all'!$K$58</f>
        <v>3556</v>
      </c>
      <c r="H36" s="223">
        <f>'Annual Service Change_all'!$K$58</f>
        <v>3556</v>
      </c>
      <c r="I36" s="223">
        <f>'Annual Service Change_all'!$K$58</f>
        <v>3556</v>
      </c>
    </row>
    <row r="37" spans="1:9" ht="12.75">
      <c r="A37" s="279"/>
      <c r="B37" s="280"/>
      <c r="C37" s="281"/>
      <c r="D37" s="55" t="s">
        <v>24</v>
      </c>
      <c r="E37" s="223">
        <f>'Annual Service Change_all'!E60</f>
        <v>4927.843137254902</v>
      </c>
      <c r="F37" s="223">
        <f>'Annual Service Change_all'!$K$60</f>
        <v>6100</v>
      </c>
      <c r="G37" s="223">
        <f>'Annual Service Change_all'!$K$60</f>
        <v>6100</v>
      </c>
      <c r="H37" s="223">
        <f>'Annual Service Change_all'!$K$60</f>
        <v>6100</v>
      </c>
      <c r="I37" s="223">
        <f>'Annual Service Change_all'!$K$60</f>
        <v>6100</v>
      </c>
    </row>
    <row r="38" spans="1:9" ht="12.75">
      <c r="A38" s="279"/>
      <c r="B38" s="280"/>
      <c r="C38" s="281"/>
      <c r="D38" s="55" t="s">
        <v>25</v>
      </c>
      <c r="E38" s="223">
        <f>'Annual Service Change_all'!E61</f>
        <v>0</v>
      </c>
      <c r="F38" s="223">
        <f>'Annual Service Change_all'!$K$61</f>
        <v>0</v>
      </c>
      <c r="G38" s="223">
        <f>'Annual Service Change_all'!$K$61</f>
        <v>0</v>
      </c>
      <c r="H38" s="223">
        <f>'Annual Service Change_all'!$K$61</f>
        <v>0</v>
      </c>
      <c r="I38" s="223">
        <f>'Annual Service Change_all'!$K$61</f>
        <v>0</v>
      </c>
    </row>
    <row r="39" spans="1:9" ht="12.75">
      <c r="A39" s="279"/>
      <c r="B39" s="280"/>
      <c r="C39" s="281"/>
      <c r="D39" s="55" t="s">
        <v>26</v>
      </c>
      <c r="E39" s="223">
        <f>'Annual Service Change_all'!E59</f>
        <v>0</v>
      </c>
      <c r="F39" s="223">
        <f>'Annual Service Change_all'!$K$59</f>
        <v>0</v>
      </c>
      <c r="G39" s="223">
        <f>'Annual Service Change_all'!$K$59</f>
        <v>0</v>
      </c>
      <c r="H39" s="223">
        <f>'Annual Service Change_all'!$K$59</f>
        <v>0</v>
      </c>
      <c r="I39" s="223">
        <f>'Annual Service Change_all'!$K$59</f>
        <v>0</v>
      </c>
    </row>
    <row r="40" spans="1:9" ht="12.75">
      <c r="A40" s="279"/>
      <c r="B40" s="280"/>
      <c r="C40" s="281"/>
      <c r="D40" s="55" t="s">
        <v>27</v>
      </c>
      <c r="E40" s="223">
        <f>'Annual Service Change_all'!E62</f>
        <v>0</v>
      </c>
      <c r="F40" s="223">
        <f>'Annual Service Change_all'!$K$62</f>
        <v>0</v>
      </c>
      <c r="G40" s="223">
        <f>'Annual Service Change_all'!$K$62</f>
        <v>0</v>
      </c>
      <c r="H40" s="223">
        <f>'Annual Service Change_all'!$K$62</f>
        <v>0</v>
      </c>
      <c r="I40" s="223">
        <f>'Annual Service Change_all'!$K$62</f>
        <v>0</v>
      </c>
    </row>
    <row r="41" spans="1:9" ht="12.75">
      <c r="A41" s="282"/>
      <c r="B41" s="283"/>
      <c r="C41" s="284"/>
      <c r="D41" s="55" t="s">
        <v>47</v>
      </c>
      <c r="E41" s="223">
        <f>'Annual Service Change_all'!E63</f>
        <v>0</v>
      </c>
      <c r="F41" s="223">
        <f>'Annual Service Change_all'!$K$63</f>
        <v>0</v>
      </c>
      <c r="G41" s="223">
        <f>'Annual Service Change_all'!$K$63</f>
        <v>0</v>
      </c>
      <c r="H41" s="223">
        <f>'Annual Service Change_all'!$K$63</f>
        <v>0</v>
      </c>
      <c r="I41" s="223">
        <f>'Annual Service Change_all'!$K$63</f>
        <v>0</v>
      </c>
    </row>
    <row r="42" spans="1:9" ht="13">
      <c r="A42" s="53" t="s">
        <v>28</v>
      </c>
      <c r="E42" s="224"/>
      <c r="F42" s="224"/>
      <c r="G42" s="224"/>
      <c r="H42" s="224"/>
      <c r="I42" s="224"/>
    </row>
    <row r="43" spans="1:9" ht="12.75">
      <c r="A43" s="276" t="s">
        <v>29</v>
      </c>
      <c r="B43" s="277"/>
      <c r="C43" s="278"/>
      <c r="D43" s="54" t="s">
        <v>22</v>
      </c>
      <c r="E43" s="225">
        <v>155.7669</v>
      </c>
      <c r="F43" s="225">
        <v>160.439907</v>
      </c>
      <c r="G43" s="225">
        <v>165.25310421</v>
      </c>
      <c r="H43" s="225">
        <v>170.2106973363</v>
      </c>
      <c r="I43" s="225">
        <v>175.31701825638902</v>
      </c>
    </row>
    <row r="44" spans="1:9" ht="12.75">
      <c r="A44" s="279"/>
      <c r="B44" s="280"/>
      <c r="C44" s="281"/>
      <c r="D44" s="55" t="s">
        <v>23</v>
      </c>
      <c r="E44" s="225">
        <v>154.6751</v>
      </c>
      <c r="F44" s="225">
        <v>159.315353</v>
      </c>
      <c r="G44" s="225">
        <v>164.09481359</v>
      </c>
      <c r="H44" s="225">
        <v>169.0176579977</v>
      </c>
      <c r="I44" s="225">
        <v>174.08818773763102</v>
      </c>
    </row>
    <row r="45" spans="1:9" ht="12.75">
      <c r="A45" s="279"/>
      <c r="B45" s="280"/>
      <c r="C45" s="281"/>
      <c r="D45" s="55" t="s">
        <v>24</v>
      </c>
      <c r="E45" s="225">
        <v>156.9514</v>
      </c>
      <c r="F45" s="225">
        <v>161.659942</v>
      </c>
      <c r="G45" s="225">
        <v>166.50974026</v>
      </c>
      <c r="H45" s="225">
        <v>171.5050324678</v>
      </c>
      <c r="I45" s="225">
        <v>176.650183441834</v>
      </c>
    </row>
    <row r="46" spans="1:9" ht="12.75">
      <c r="A46" s="279"/>
      <c r="B46" s="280"/>
      <c r="C46" s="281"/>
      <c r="D46" s="55" t="s">
        <v>25</v>
      </c>
      <c r="E46" s="225">
        <v>161.5761</v>
      </c>
      <c r="F46" s="225">
        <v>166.423383</v>
      </c>
      <c r="G46" s="225">
        <v>171.41608449</v>
      </c>
      <c r="H46" s="225">
        <v>176.5585670247</v>
      </c>
      <c r="I46" s="225">
        <v>181.85532403544101</v>
      </c>
    </row>
    <row r="47" spans="1:9" ht="12.75">
      <c r="A47" s="279"/>
      <c r="B47" s="280"/>
      <c r="C47" s="281"/>
      <c r="D47" s="55" t="s">
        <v>26</v>
      </c>
      <c r="E47" s="225">
        <v>145.96130000000002</v>
      </c>
      <c r="F47" s="225">
        <v>150.34013900000002</v>
      </c>
      <c r="G47" s="225">
        <v>154.85034317000003</v>
      </c>
      <c r="H47" s="225">
        <v>159.49585346510003</v>
      </c>
      <c r="I47" s="225">
        <v>164.28072906905302</v>
      </c>
    </row>
    <row r="48" spans="1:9" ht="12.75">
      <c r="A48" s="279"/>
      <c r="B48" s="280"/>
      <c r="C48" s="281"/>
      <c r="D48" s="55" t="s">
        <v>27</v>
      </c>
      <c r="E48" s="225">
        <v>149.4118</v>
      </c>
      <c r="F48" s="225">
        <v>153.89415400000001</v>
      </c>
      <c r="G48" s="225">
        <v>158.51097862000003</v>
      </c>
      <c r="H48" s="225">
        <v>163.26630797860003</v>
      </c>
      <c r="I48" s="225">
        <v>168.16429721795802</v>
      </c>
    </row>
    <row r="49" spans="1:9" ht="12.75">
      <c r="A49" s="282"/>
      <c r="B49" s="283"/>
      <c r="C49" s="284"/>
      <c r="D49" s="55" t="s">
        <v>47</v>
      </c>
      <c r="E49" s="225">
        <v>208.3278</v>
      </c>
      <c r="F49" s="225">
        <v>214.577634</v>
      </c>
      <c r="G49" s="225">
        <v>221.01496301999998</v>
      </c>
      <c r="H49" s="225">
        <v>227.6454119106</v>
      </c>
      <c r="I49" s="225">
        <v>234.474774267918</v>
      </c>
    </row>
    <row r="50" spans="1:9" ht="13">
      <c r="A50" s="285" t="s">
        <v>30</v>
      </c>
      <c r="B50" s="285"/>
      <c r="E50" s="224"/>
      <c r="F50" s="224"/>
      <c r="G50" s="224"/>
      <c r="H50" s="224"/>
      <c r="I50" s="224"/>
    </row>
    <row r="51" spans="1:9" ht="13.25" customHeight="1">
      <c r="A51" s="286" t="s">
        <v>31</v>
      </c>
      <c r="B51" s="287"/>
      <c r="C51" s="288"/>
      <c r="D51" s="54" t="s">
        <v>22</v>
      </c>
      <c r="E51" s="225">
        <f>E43*0.7</f>
        <v>109.03683</v>
      </c>
      <c r="F51" s="225">
        <f>F43*0.7</f>
        <v>112.30793489999999</v>
      </c>
      <c r="G51" s="225">
        <f>G43*0.7</f>
        <v>115.67717294699999</v>
      </c>
      <c r="H51" s="225">
        <f>H43*0.7</f>
        <v>119.14748813540999</v>
      </c>
      <c r="I51" s="225">
        <f>I43*0.7</f>
        <v>122.7219127794723</v>
      </c>
    </row>
    <row r="52" spans="1:9" ht="12.75">
      <c r="A52" s="289"/>
      <c r="B52" s="290"/>
      <c r="C52" s="291"/>
      <c r="D52" s="55" t="s">
        <v>23</v>
      </c>
      <c r="E52" s="225">
        <f aca="true" t="shared" si="0" ref="E52:G57">E44*0.7</f>
        <v>108.27256999999999</v>
      </c>
      <c r="F52" s="225">
        <f t="shared" si="0"/>
        <v>111.52074709999998</v>
      </c>
      <c r="G52" s="225">
        <f t="shared" si="0"/>
        <v>114.866369513</v>
      </c>
      <c r="H52" s="225">
        <f aca="true" t="shared" si="1" ref="H52:I57">H44*0.7</f>
        <v>118.31236059839</v>
      </c>
      <c r="I52" s="225">
        <f t="shared" si="1"/>
        <v>121.8617314163417</v>
      </c>
    </row>
    <row r="53" spans="1:9" ht="12.75">
      <c r="A53" s="289"/>
      <c r="B53" s="290"/>
      <c r="C53" s="291"/>
      <c r="D53" s="55" t="s">
        <v>24</v>
      </c>
      <c r="E53" s="225">
        <f t="shared" si="0"/>
        <v>109.86598</v>
      </c>
      <c r="F53" s="225">
        <f t="shared" si="0"/>
        <v>113.16195939999999</v>
      </c>
      <c r="G53" s="225">
        <f t="shared" si="0"/>
        <v>116.55681818199999</v>
      </c>
      <c r="H53" s="225">
        <f t="shared" si="1"/>
        <v>120.05352272745999</v>
      </c>
      <c r="I53" s="225">
        <f t="shared" si="1"/>
        <v>123.65512840928379</v>
      </c>
    </row>
    <row r="54" spans="1:9" ht="12.75">
      <c r="A54" s="289"/>
      <c r="B54" s="290"/>
      <c r="C54" s="291"/>
      <c r="D54" s="55" t="s">
        <v>25</v>
      </c>
      <c r="E54" s="225">
        <f t="shared" si="0"/>
        <v>113.10327</v>
      </c>
      <c r="F54" s="225">
        <f t="shared" si="0"/>
        <v>116.4963681</v>
      </c>
      <c r="G54" s="225">
        <f t="shared" si="0"/>
        <v>119.991259143</v>
      </c>
      <c r="H54" s="225">
        <f t="shared" si="1"/>
        <v>123.59099691729</v>
      </c>
      <c r="I54" s="225">
        <f t="shared" si="1"/>
        <v>127.2987268248087</v>
      </c>
    </row>
    <row r="55" spans="1:9" ht="12.75">
      <c r="A55" s="289"/>
      <c r="B55" s="290"/>
      <c r="C55" s="291"/>
      <c r="D55" s="55" t="s">
        <v>26</v>
      </c>
      <c r="E55" s="225">
        <f t="shared" si="0"/>
        <v>102.17291000000002</v>
      </c>
      <c r="F55" s="225">
        <f t="shared" si="0"/>
        <v>105.2380973</v>
      </c>
      <c r="G55" s="225">
        <f t="shared" si="0"/>
        <v>108.39524021900002</v>
      </c>
      <c r="H55" s="225">
        <f t="shared" si="1"/>
        <v>111.64709742557001</v>
      </c>
      <c r="I55" s="225">
        <f t="shared" si="1"/>
        <v>114.99651034833711</v>
      </c>
    </row>
    <row r="56" spans="1:9" ht="12.75">
      <c r="A56" s="289"/>
      <c r="B56" s="290"/>
      <c r="C56" s="291"/>
      <c r="D56" s="55" t="s">
        <v>27</v>
      </c>
      <c r="E56" s="225">
        <f t="shared" si="0"/>
        <v>104.58825999999999</v>
      </c>
      <c r="F56" s="225">
        <f t="shared" si="0"/>
        <v>107.7259078</v>
      </c>
      <c r="G56" s="225">
        <f t="shared" si="0"/>
        <v>110.95768503400002</v>
      </c>
      <c r="H56" s="225">
        <f t="shared" si="1"/>
        <v>114.28641558502001</v>
      </c>
      <c r="I56" s="225">
        <f t="shared" si="1"/>
        <v>117.71500805257061</v>
      </c>
    </row>
    <row r="57" spans="1:9" ht="12.75">
      <c r="A57" s="292"/>
      <c r="B57" s="293"/>
      <c r="C57" s="294"/>
      <c r="D57" s="55" t="s">
        <v>47</v>
      </c>
      <c r="E57" s="225">
        <f t="shared" si="0"/>
        <v>145.82945999999998</v>
      </c>
      <c r="F57" s="225">
        <f t="shared" si="0"/>
        <v>150.20434379999998</v>
      </c>
      <c r="G57" s="225">
        <f t="shared" si="0"/>
        <v>154.71047411399996</v>
      </c>
      <c r="H57" s="225">
        <f t="shared" si="1"/>
        <v>159.35178833741998</v>
      </c>
      <c r="I57" s="225">
        <f t="shared" si="1"/>
        <v>164.1323419875426</v>
      </c>
    </row>
    <row r="58" spans="1:9" ht="13">
      <c r="A58" s="53" t="s">
        <v>32</v>
      </c>
      <c r="E58" s="224"/>
      <c r="F58" s="224"/>
      <c r="G58" s="224"/>
      <c r="H58" s="224"/>
      <c r="I58" s="224"/>
    </row>
    <row r="59" spans="1:9" ht="87" customHeight="1">
      <c r="A59" s="295" t="s">
        <v>598</v>
      </c>
      <c r="B59" s="296"/>
      <c r="C59" s="296"/>
      <c r="D59" s="58"/>
      <c r="E59" s="261">
        <v>1.33</v>
      </c>
      <c r="F59" s="261">
        <v>1.34</v>
      </c>
      <c r="G59" s="261">
        <v>1.4</v>
      </c>
      <c r="H59" s="261">
        <v>1.43</v>
      </c>
      <c r="I59" s="261">
        <v>1.43</v>
      </c>
    </row>
    <row r="61" ht="13">
      <c r="A61" s="56" t="s">
        <v>33</v>
      </c>
    </row>
    <row r="62" ht="12.75">
      <c r="A62" s="57" t="s">
        <v>34</v>
      </c>
    </row>
    <row r="63" spans="1:8" ht="30" customHeight="1">
      <c r="A63" s="300" t="s">
        <v>35</v>
      </c>
      <c r="B63" s="300"/>
      <c r="C63" s="300"/>
      <c r="D63" s="300"/>
      <c r="E63" s="300"/>
      <c r="F63" s="300"/>
      <c r="G63" s="300"/>
      <c r="H63" s="300"/>
    </row>
    <row r="64" spans="1:8" ht="27.75" customHeight="1">
      <c r="A64" s="300" t="s">
        <v>36</v>
      </c>
      <c r="B64" s="300"/>
      <c r="C64" s="300"/>
      <c r="D64" s="300"/>
      <c r="E64" s="300"/>
      <c r="F64" s="300"/>
      <c r="G64" s="300"/>
      <c r="H64" s="300"/>
    </row>
    <row r="66" ht="12.75">
      <c r="A66" s="57" t="s">
        <v>86</v>
      </c>
    </row>
    <row r="67" spans="1:8" ht="28.5" customHeight="1">
      <c r="A67" s="299" t="s">
        <v>85</v>
      </c>
      <c r="B67" s="299"/>
      <c r="C67" s="299"/>
      <c r="D67" s="299"/>
      <c r="E67" s="299"/>
      <c r="F67" s="299"/>
      <c r="G67" s="299"/>
      <c r="H67" s="299"/>
    </row>
    <row r="68" spans="1:8" ht="16.5" customHeight="1">
      <c r="A68" s="206"/>
      <c r="B68" s="206"/>
      <c r="C68" s="206"/>
      <c r="D68" s="206"/>
      <c r="E68" s="206"/>
      <c r="F68" s="206"/>
      <c r="G68" s="206"/>
      <c r="H68" s="206"/>
    </row>
    <row r="71" spans="4:9" ht="12.75">
      <c r="D71" t="s">
        <v>60</v>
      </c>
      <c r="E71" t="s">
        <v>61</v>
      </c>
      <c r="F71" t="s">
        <v>62</v>
      </c>
      <c r="G71" t="s">
        <v>63</v>
      </c>
      <c r="H71">
        <v>2019</v>
      </c>
      <c r="I71">
        <v>2020</v>
      </c>
    </row>
    <row r="72" spans="4:9" ht="12.75">
      <c r="D72" s="54" t="s">
        <v>22</v>
      </c>
      <c r="E72" s="126">
        <f aca="true" t="shared" si="2" ref="E72:I78">E35*E43</f>
        <v>245378.68129411762</v>
      </c>
      <c r="F72" s="126">
        <f t="shared" si="2"/>
        <v>312857.81865000003</v>
      </c>
      <c r="G72" s="126">
        <f t="shared" si="2"/>
        <v>322243.5532095</v>
      </c>
      <c r="H72" s="126">
        <f t="shared" si="2"/>
        <v>331910.859805785</v>
      </c>
      <c r="I72" s="126">
        <f t="shared" si="2"/>
        <v>341868.1855999586</v>
      </c>
    </row>
    <row r="73" spans="4:9" ht="12.75">
      <c r="D73" s="55" t="s">
        <v>23</v>
      </c>
      <c r="E73" s="126">
        <f t="shared" si="2"/>
        <v>442229.14046913275</v>
      </c>
      <c r="F73" s="126">
        <f t="shared" si="2"/>
        <v>566525.395268</v>
      </c>
      <c r="G73" s="126">
        <f t="shared" si="2"/>
        <v>583521.15712604</v>
      </c>
      <c r="H73" s="126">
        <f t="shared" si="2"/>
        <v>601026.7918398213</v>
      </c>
      <c r="I73" s="126">
        <f t="shared" si="2"/>
        <v>619057.5955950159</v>
      </c>
    </row>
    <row r="74" spans="4:9" ht="12.75">
      <c r="D74" s="55" t="s">
        <v>24</v>
      </c>
      <c r="E74" s="126">
        <f t="shared" si="2"/>
        <v>773431.8793725491</v>
      </c>
      <c r="F74" s="126">
        <f t="shared" si="2"/>
        <v>986125.6462</v>
      </c>
      <c r="G74" s="126">
        <f t="shared" si="2"/>
        <v>1015709.415586</v>
      </c>
      <c r="H74" s="126">
        <f t="shared" si="2"/>
        <v>1046180.69805358</v>
      </c>
      <c r="I74" s="126">
        <f t="shared" si="2"/>
        <v>1077566.1189951873</v>
      </c>
    </row>
    <row r="75" spans="4:9" ht="12.75">
      <c r="D75" s="55" t="s">
        <v>25</v>
      </c>
      <c r="E75" s="127">
        <f t="shared" si="2"/>
        <v>0</v>
      </c>
      <c r="F75" s="127">
        <f t="shared" si="2"/>
        <v>0</v>
      </c>
      <c r="G75" s="127">
        <f t="shared" si="2"/>
        <v>0</v>
      </c>
      <c r="H75" s="127">
        <f t="shared" si="2"/>
        <v>0</v>
      </c>
      <c r="I75" s="127">
        <f t="shared" si="2"/>
        <v>0</v>
      </c>
    </row>
    <row r="76" spans="4:9" ht="12.75">
      <c r="D76" s="55" t="s">
        <v>26</v>
      </c>
      <c r="E76" s="126">
        <f t="shared" si="2"/>
        <v>0</v>
      </c>
      <c r="F76" s="126">
        <f t="shared" si="2"/>
        <v>0</v>
      </c>
      <c r="G76" s="126">
        <f t="shared" si="2"/>
        <v>0</v>
      </c>
      <c r="H76" s="126">
        <f t="shared" si="2"/>
        <v>0</v>
      </c>
      <c r="I76" s="126">
        <f t="shared" si="2"/>
        <v>0</v>
      </c>
    </row>
    <row r="77" spans="4:9" ht="12.75">
      <c r="D77" s="84" t="s">
        <v>27</v>
      </c>
      <c r="E77" s="128">
        <f t="shared" si="2"/>
        <v>0</v>
      </c>
      <c r="F77" s="128">
        <f t="shared" si="2"/>
        <v>0</v>
      </c>
      <c r="G77" s="128">
        <f t="shared" si="2"/>
        <v>0</v>
      </c>
      <c r="H77" s="128">
        <f t="shared" si="2"/>
        <v>0</v>
      </c>
      <c r="I77" s="128">
        <f t="shared" si="2"/>
        <v>0</v>
      </c>
    </row>
    <row r="78" spans="4:9" ht="12.75">
      <c r="D78" s="54" t="s">
        <v>47</v>
      </c>
      <c r="E78" s="126">
        <f t="shared" si="2"/>
        <v>0</v>
      </c>
      <c r="F78" s="126">
        <f t="shared" si="2"/>
        <v>0</v>
      </c>
      <c r="G78" s="126">
        <f t="shared" si="2"/>
        <v>0</v>
      </c>
      <c r="H78" s="126">
        <f t="shared" si="2"/>
        <v>0</v>
      </c>
      <c r="I78" s="126">
        <f t="shared" si="2"/>
        <v>0</v>
      </c>
    </row>
    <row r="79" spans="4:9" ht="12.75">
      <c r="D79" s="85" t="s">
        <v>40</v>
      </c>
      <c r="E79" s="83">
        <f>SUBTOTAL(109,E72:E78)</f>
        <v>1461039.7011357995</v>
      </c>
      <c r="F79" s="83">
        <f>SUBTOTAL(109,F72:F78)</f>
        <v>1865508.8601179998</v>
      </c>
      <c r="G79" s="83">
        <f>SUBTOTAL(109,G72:G78)</f>
        <v>1921474.12592154</v>
      </c>
      <c r="H79" s="83">
        <f>SUBTOTAL(109,H72:H78)</f>
        <v>1979118.3496991862</v>
      </c>
      <c r="I79" s="83">
        <f>SUBTOTAL(109,I72:I78)</f>
        <v>2038491.9001901618</v>
      </c>
    </row>
  </sheetData>
  <mergeCells count="8">
    <mergeCell ref="A67:H67"/>
    <mergeCell ref="A50:B50"/>
    <mergeCell ref="A59:C59"/>
    <mergeCell ref="A35:C41"/>
    <mergeCell ref="A43:C49"/>
    <mergeCell ref="A51:C57"/>
    <mergeCell ref="A63:H63"/>
    <mergeCell ref="A64:H64"/>
  </mergeCells>
  <printOptions/>
  <pageMargins left="0.77" right="0.75" top="1" bottom="1" header="0.5" footer="0.5"/>
  <pageSetup fitToHeight="2" horizontalDpi="600" verticalDpi="600" orientation="portrait" scale="67" r:id="rId2"/>
  <headerFooter alignWithMargins="0">
    <oddHeader>&amp;C&amp;A</oddHeader>
    <oddFooter>&amp;CPage &amp;P</oddFooter>
  </headerFooter>
  <rowBreaks count="1" manualBreakCount="1">
    <brk id="41" max="16383" man="1"/>
  </rowBreaks>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N65"/>
  <sheetViews>
    <sheetView workbookViewId="0" topLeftCell="A1">
      <selection activeCell="G25" sqref="G25"/>
    </sheetView>
  </sheetViews>
  <sheetFormatPr defaultColWidth="9.140625" defaultRowHeight="12.75"/>
  <cols>
    <col min="1" max="1" width="23.421875" style="0" customWidth="1"/>
    <col min="2" max="2" width="15.421875" style="0" bestFit="1" customWidth="1"/>
    <col min="3" max="3" width="15.00390625" style="0" bestFit="1" customWidth="1"/>
    <col min="4" max="4" width="13.8515625" style="0" bestFit="1" customWidth="1"/>
    <col min="5" max="6" width="10.421875" style="0" bestFit="1" customWidth="1"/>
    <col min="7" max="7" width="30.140625" style="0" bestFit="1" customWidth="1"/>
    <col min="8" max="11" width="9.57421875" style="0" customWidth="1"/>
  </cols>
  <sheetData>
    <row r="3" spans="1:6" ht="26">
      <c r="A3" s="77" t="s">
        <v>58</v>
      </c>
      <c r="B3" s="56" t="s">
        <v>37</v>
      </c>
      <c r="C3" s="56" t="s">
        <v>38</v>
      </c>
      <c r="D3" s="56" t="s">
        <v>39</v>
      </c>
      <c r="E3" s="81" t="s">
        <v>59</v>
      </c>
      <c r="F3" s="56" t="s">
        <v>41</v>
      </c>
    </row>
    <row r="4" spans="1:6" ht="13">
      <c r="A4" s="207" t="s">
        <v>587</v>
      </c>
      <c r="B4" s="102">
        <v>-5154</v>
      </c>
      <c r="C4" s="102">
        <v>-323</v>
      </c>
      <c r="D4" s="102">
        <v>-377</v>
      </c>
      <c r="E4" s="103">
        <f>SUM(B4:D4)</f>
        <v>-5854</v>
      </c>
      <c r="F4" s="56"/>
    </row>
    <row r="5" spans="1:6" ht="13">
      <c r="A5" s="207" t="s">
        <v>586</v>
      </c>
      <c r="B5" s="258">
        <v>2650</v>
      </c>
      <c r="C5" s="258"/>
      <c r="D5" s="258"/>
      <c r="E5" s="259">
        <f>SUM(B5:D5)</f>
        <v>2650</v>
      </c>
      <c r="F5" s="56"/>
    </row>
    <row r="6" spans="1:6" ht="13">
      <c r="A6" s="257" t="s">
        <v>588</v>
      </c>
      <c r="B6" s="102">
        <v>3450</v>
      </c>
      <c r="C6" s="102">
        <v>0</v>
      </c>
      <c r="D6" s="102">
        <v>0</v>
      </c>
      <c r="E6" s="103">
        <f aca="true" t="shared" si="0" ref="E6:E23">SUM(B6:D6)</f>
        <v>3450</v>
      </c>
      <c r="F6" s="56"/>
    </row>
    <row r="7" spans="1:6" ht="13">
      <c r="A7" s="207" t="s">
        <v>589</v>
      </c>
      <c r="B7" s="255">
        <v>4560</v>
      </c>
      <c r="C7" s="255"/>
      <c r="D7" s="255"/>
      <c r="E7" s="103">
        <f t="shared" si="0"/>
        <v>4560</v>
      </c>
      <c r="F7" s="256"/>
    </row>
    <row r="8" spans="1:6" ht="13">
      <c r="A8" s="207" t="s">
        <v>590</v>
      </c>
      <c r="B8" s="255">
        <v>4850</v>
      </c>
      <c r="C8" s="255"/>
      <c r="D8" s="255"/>
      <c r="E8" s="103">
        <f t="shared" si="0"/>
        <v>4850</v>
      </c>
      <c r="F8" s="256"/>
    </row>
    <row r="9" spans="1:6" ht="13">
      <c r="A9" s="207" t="s">
        <v>591</v>
      </c>
      <c r="B9" s="255"/>
      <c r="C9" s="255"/>
      <c r="D9" s="255"/>
      <c r="E9" s="103">
        <f t="shared" si="0"/>
        <v>0</v>
      </c>
      <c r="F9" s="256"/>
    </row>
    <row r="10" spans="1:6" ht="13">
      <c r="A10" s="207" t="s">
        <v>592</v>
      </c>
      <c r="B10" s="255">
        <v>1950</v>
      </c>
      <c r="C10" s="255"/>
      <c r="D10" s="255"/>
      <c r="E10" s="103">
        <f t="shared" si="0"/>
        <v>1950</v>
      </c>
      <c r="F10" s="256"/>
    </row>
    <row r="11" spans="2:6" ht="13">
      <c r="B11" s="258"/>
      <c r="C11" s="258"/>
      <c r="D11" s="258"/>
      <c r="E11" s="259">
        <f t="shared" si="0"/>
        <v>0</v>
      </c>
      <c r="F11" s="56"/>
    </row>
    <row r="12" spans="2:6" ht="13">
      <c r="B12" s="260"/>
      <c r="C12" s="260"/>
      <c r="D12" s="260"/>
      <c r="E12" s="259">
        <f t="shared" si="0"/>
        <v>0</v>
      </c>
      <c r="F12" s="56"/>
    </row>
    <row r="13" spans="2:6" ht="13">
      <c r="B13" s="260"/>
      <c r="C13" s="260"/>
      <c r="D13" s="260"/>
      <c r="E13" s="259">
        <f t="shared" si="0"/>
        <v>0</v>
      </c>
      <c r="F13" s="56"/>
    </row>
    <row r="14" spans="2:6" ht="13">
      <c r="B14" s="260"/>
      <c r="C14" s="260"/>
      <c r="D14" s="260"/>
      <c r="E14" s="259">
        <f t="shared" si="0"/>
        <v>0</v>
      </c>
      <c r="F14" s="56"/>
    </row>
    <row r="15" spans="1:10" ht="13">
      <c r="A15" s="207"/>
      <c r="B15" s="102"/>
      <c r="C15" s="102"/>
      <c r="D15" s="102"/>
      <c r="E15" s="259">
        <f t="shared" si="0"/>
        <v>0</v>
      </c>
      <c r="F15" s="56"/>
      <c r="J15" s="33"/>
    </row>
    <row r="16" spans="1:6" ht="13">
      <c r="A16" s="207"/>
      <c r="B16" s="102"/>
      <c r="C16" s="102"/>
      <c r="D16" s="102"/>
      <c r="E16" s="259">
        <f t="shared" si="0"/>
        <v>0</v>
      </c>
      <c r="F16" s="56"/>
    </row>
    <row r="17" spans="1:6" ht="13">
      <c r="A17" s="207"/>
      <c r="B17" s="102"/>
      <c r="C17" s="102"/>
      <c r="D17" s="102"/>
      <c r="E17" s="259">
        <f t="shared" si="0"/>
        <v>0</v>
      </c>
      <c r="F17" s="56"/>
    </row>
    <row r="18" spans="1:6" ht="13">
      <c r="A18" s="207"/>
      <c r="B18" s="102"/>
      <c r="C18" s="102"/>
      <c r="D18" s="102"/>
      <c r="E18" s="259">
        <f t="shared" si="0"/>
        <v>0</v>
      </c>
      <c r="F18" s="56"/>
    </row>
    <row r="19" spans="1:6" ht="13">
      <c r="A19" s="207"/>
      <c r="B19" s="102"/>
      <c r="C19" s="102"/>
      <c r="D19" s="102"/>
      <c r="E19" s="259">
        <f t="shared" si="0"/>
        <v>0</v>
      </c>
      <c r="F19" s="56"/>
    </row>
    <row r="20" spans="1:6" ht="13">
      <c r="A20" s="207"/>
      <c r="B20" s="102"/>
      <c r="C20" s="102"/>
      <c r="D20" s="102"/>
      <c r="E20" s="259">
        <f t="shared" si="0"/>
        <v>0</v>
      </c>
      <c r="F20" s="56"/>
    </row>
    <row r="21" spans="1:6" ht="13">
      <c r="A21" s="207"/>
      <c r="B21" s="102"/>
      <c r="C21" s="102"/>
      <c r="D21" s="102"/>
      <c r="E21" s="259">
        <f t="shared" si="0"/>
        <v>0</v>
      </c>
      <c r="F21" s="56"/>
    </row>
    <row r="22" spans="1:6" ht="13">
      <c r="A22" s="207"/>
      <c r="B22" s="102"/>
      <c r="C22" s="102"/>
      <c r="D22" s="102"/>
      <c r="E22" s="259">
        <f t="shared" si="0"/>
        <v>0</v>
      </c>
      <c r="F22" s="56"/>
    </row>
    <row r="23" spans="1:6" ht="13">
      <c r="A23" s="207"/>
      <c r="B23" s="102"/>
      <c r="C23" s="102"/>
      <c r="D23" s="102"/>
      <c r="E23" s="259">
        <f t="shared" si="0"/>
        <v>0</v>
      </c>
      <c r="F23" s="56"/>
    </row>
    <row r="24" spans="1:6" ht="13">
      <c r="A24" s="77" t="s">
        <v>40</v>
      </c>
      <c r="B24" s="80">
        <f>SUM(B4:B23)</f>
        <v>12306</v>
      </c>
      <c r="C24" s="80">
        <f>SUM(C4:C23)</f>
        <v>-323</v>
      </c>
      <c r="D24" s="80">
        <f>SUM(D4:D23)</f>
        <v>-377</v>
      </c>
      <c r="E24" s="82">
        <f>SUM(E4:E23)</f>
        <v>11606</v>
      </c>
      <c r="F24" s="78"/>
    </row>
    <row r="27" spans="1:4" ht="12.75">
      <c r="A27" s="104" t="s">
        <v>65</v>
      </c>
      <c r="B27" s="109" t="s">
        <v>75</v>
      </c>
      <c r="C27" s="109" t="s">
        <v>76</v>
      </c>
      <c r="D27" s="109" t="s">
        <v>77</v>
      </c>
    </row>
    <row r="28" spans="1:4" ht="12.75">
      <c r="A28" s="104" t="s">
        <v>64</v>
      </c>
      <c r="B28" s="106">
        <f>SUM(B10)</f>
        <v>1950</v>
      </c>
      <c r="C28" s="106">
        <f>SUM(C10)</f>
        <v>0</v>
      </c>
      <c r="D28" s="106">
        <f>SUM(D10)</f>
        <v>0</v>
      </c>
    </row>
    <row r="29" spans="1:14" ht="12.75">
      <c r="A29" s="104" t="s">
        <v>23</v>
      </c>
      <c r="B29" s="106">
        <f>SUM(B4,B7:B9)</f>
        <v>4256</v>
      </c>
      <c r="C29" s="106">
        <f>SUM(C4,C7:C9)</f>
        <v>-323</v>
      </c>
      <c r="D29" s="106">
        <f>SUM(D4,D7:D9)</f>
        <v>-377</v>
      </c>
      <c r="N29" s="231"/>
    </row>
    <row r="30" spans="1:4" ht="12.75">
      <c r="A30" s="104" t="s">
        <v>26</v>
      </c>
      <c r="B30" s="106"/>
      <c r="C30" s="106"/>
      <c r="D30" s="106"/>
    </row>
    <row r="31" spans="1:4" ht="12.75">
      <c r="A31" s="108" t="s">
        <v>66</v>
      </c>
      <c r="B31" s="106"/>
      <c r="C31" s="106"/>
      <c r="D31" s="106"/>
    </row>
    <row r="32" spans="1:4" ht="12.75">
      <c r="A32" s="108" t="s">
        <v>70</v>
      </c>
      <c r="B32" s="106"/>
      <c r="C32" s="106"/>
      <c r="D32" s="106"/>
    </row>
    <row r="33" spans="1:4" ht="12.75">
      <c r="A33" s="104" t="s">
        <v>24</v>
      </c>
      <c r="B33" s="106">
        <f>SUM(B5:B6)</f>
        <v>6100</v>
      </c>
      <c r="C33" s="106">
        <f>SUM(C5:C6)</f>
        <v>0</v>
      </c>
      <c r="D33" s="106">
        <f>SUM(D5:D6)</f>
        <v>0</v>
      </c>
    </row>
    <row r="34" spans="1:4" ht="12.75">
      <c r="A34" s="104" t="s">
        <v>25</v>
      </c>
      <c r="B34" s="106">
        <f>SUM(B19:B21)</f>
        <v>0</v>
      </c>
      <c r="C34" s="106">
        <f>SUM(C19:C21)</f>
        <v>0</v>
      </c>
      <c r="D34" s="106">
        <f>SUM(D19:D21)</f>
        <v>0</v>
      </c>
    </row>
    <row r="35" spans="1:4" ht="12.75">
      <c r="A35" s="104" t="s">
        <v>27</v>
      </c>
      <c r="B35" s="106">
        <f>SUM(B11)</f>
        <v>0</v>
      </c>
      <c r="C35" s="106">
        <f>SUM(C11)</f>
        <v>0</v>
      </c>
      <c r="D35" s="106">
        <f>SUM(D11)</f>
        <v>0</v>
      </c>
    </row>
    <row r="36" spans="1:4" ht="12.75">
      <c r="A36" s="104" t="s">
        <v>47</v>
      </c>
      <c r="B36" s="106"/>
      <c r="C36" s="106"/>
      <c r="D36" s="106"/>
    </row>
    <row r="37" spans="1:4" ht="12.75">
      <c r="A37" s="105" t="s">
        <v>72</v>
      </c>
      <c r="B37" s="107"/>
      <c r="C37" s="107"/>
      <c r="D37" s="107"/>
    </row>
    <row r="41" spans="1:5" ht="13" thickBot="1">
      <c r="A41" s="70" t="s">
        <v>122</v>
      </c>
      <c r="B41" s="79">
        <f>'2017 Service Change'!G6/'2017 Service Change'!B30</f>
        <v>0.807843137254902</v>
      </c>
      <c r="C41" s="79">
        <f>'2017 Service Change'!H6/'2017 Service Change'!C30</f>
        <v>0.8269230769230769</v>
      </c>
      <c r="D41" s="79">
        <f>'2017 Service Change'!I6/'2017 Service Change'!D30</f>
        <v>0.8275862068965517</v>
      </c>
      <c r="E41" s="79"/>
    </row>
    <row r="42" spans="1:5" ht="13">
      <c r="A42" s="132" t="s">
        <v>117</v>
      </c>
      <c r="B42" s="133"/>
      <c r="C42" s="133"/>
      <c r="D42" s="133"/>
      <c r="E42" s="134"/>
    </row>
    <row r="43" spans="1:5" ht="12.75">
      <c r="A43" s="135" t="s">
        <v>64</v>
      </c>
      <c r="B43" s="136">
        <f>B28*$B$41</f>
        <v>1575.2941176470588</v>
      </c>
      <c r="C43" s="136">
        <f>C28*$C$41</f>
        <v>0</v>
      </c>
      <c r="D43" s="136">
        <f>D28*$D$41</f>
        <v>0</v>
      </c>
      <c r="E43" s="137">
        <f>SUM(B43:D43)</f>
        <v>1575.2941176470588</v>
      </c>
    </row>
    <row r="44" spans="1:5" ht="12.75">
      <c r="A44" s="135" t="s">
        <v>23</v>
      </c>
      <c r="B44" s="136">
        <f>B29*$B$41</f>
        <v>3438.180392156863</v>
      </c>
      <c r="C44" s="136">
        <f aca="true" t="shared" si="1" ref="C44:C51">C29*$C$41</f>
        <v>-267.0961538461538</v>
      </c>
      <c r="D44" s="136">
        <f aca="true" t="shared" si="2" ref="D44:D51">D29*$D$41</f>
        <v>-312</v>
      </c>
      <c r="E44" s="137">
        <f aca="true" t="shared" si="3" ref="E44:E51">SUM(B44:D44)</f>
        <v>2859.084238310709</v>
      </c>
    </row>
    <row r="45" spans="1:5" ht="12.75">
      <c r="A45" s="135" t="s">
        <v>26</v>
      </c>
      <c r="B45" s="136">
        <f aca="true" t="shared" si="4" ref="B45:B51">B30*$B$41</f>
        <v>0</v>
      </c>
      <c r="C45" s="136">
        <f t="shared" si="1"/>
        <v>0</v>
      </c>
      <c r="D45" s="136">
        <f t="shared" si="2"/>
        <v>0</v>
      </c>
      <c r="E45" s="137">
        <f t="shared" si="3"/>
        <v>0</v>
      </c>
    </row>
    <row r="46" spans="1:5" ht="12.75">
      <c r="A46" s="135" t="s">
        <v>66</v>
      </c>
      <c r="B46" s="136">
        <f t="shared" si="4"/>
        <v>0</v>
      </c>
      <c r="C46" s="136">
        <f t="shared" si="1"/>
        <v>0</v>
      </c>
      <c r="D46" s="136">
        <f t="shared" si="2"/>
        <v>0</v>
      </c>
      <c r="E46" s="137">
        <f t="shared" si="3"/>
        <v>0</v>
      </c>
    </row>
    <row r="47" spans="1:5" ht="12.75">
      <c r="A47" s="135" t="s">
        <v>70</v>
      </c>
      <c r="B47" s="136">
        <f t="shared" si="4"/>
        <v>0</v>
      </c>
      <c r="C47" s="136">
        <f t="shared" si="1"/>
        <v>0</v>
      </c>
      <c r="D47" s="136">
        <f t="shared" si="2"/>
        <v>0</v>
      </c>
      <c r="E47" s="137">
        <f t="shared" si="3"/>
        <v>0</v>
      </c>
    </row>
    <row r="48" spans="1:5" ht="12.75">
      <c r="A48" s="135" t="s">
        <v>24</v>
      </c>
      <c r="B48" s="136">
        <f t="shared" si="4"/>
        <v>4927.843137254902</v>
      </c>
      <c r="C48" s="136">
        <f t="shared" si="1"/>
        <v>0</v>
      </c>
      <c r="D48" s="136">
        <f t="shared" si="2"/>
        <v>0</v>
      </c>
      <c r="E48" s="137">
        <f t="shared" si="3"/>
        <v>4927.843137254902</v>
      </c>
    </row>
    <row r="49" spans="1:5" ht="12.75">
      <c r="A49" s="135" t="s">
        <v>25</v>
      </c>
      <c r="B49" s="136">
        <f t="shared" si="4"/>
        <v>0</v>
      </c>
      <c r="C49" s="136">
        <f t="shared" si="1"/>
        <v>0</v>
      </c>
      <c r="D49" s="136">
        <f t="shared" si="2"/>
        <v>0</v>
      </c>
      <c r="E49" s="137">
        <f t="shared" si="3"/>
        <v>0</v>
      </c>
    </row>
    <row r="50" spans="1:5" ht="12.75">
      <c r="A50" s="135" t="s">
        <v>27</v>
      </c>
      <c r="B50" s="136">
        <f t="shared" si="4"/>
        <v>0</v>
      </c>
      <c r="C50" s="136">
        <f t="shared" si="1"/>
        <v>0</v>
      </c>
      <c r="D50" s="136">
        <f t="shared" si="2"/>
        <v>0</v>
      </c>
      <c r="E50" s="137">
        <f t="shared" si="3"/>
        <v>0</v>
      </c>
    </row>
    <row r="51" spans="1:5" ht="12.75">
      <c r="A51" s="135" t="s">
        <v>47</v>
      </c>
      <c r="B51" s="136">
        <f t="shared" si="4"/>
        <v>0</v>
      </c>
      <c r="C51" s="136">
        <f t="shared" si="1"/>
        <v>0</v>
      </c>
      <c r="D51" s="136">
        <f t="shared" si="2"/>
        <v>0</v>
      </c>
      <c r="E51" s="137">
        <f t="shared" si="3"/>
        <v>0</v>
      </c>
    </row>
    <row r="52" spans="1:5" ht="13" thickBot="1">
      <c r="A52" s="135"/>
      <c r="B52" s="135"/>
      <c r="C52" s="135"/>
      <c r="D52" s="135"/>
      <c r="E52" s="137">
        <f>SUM(E43:E51)</f>
        <v>9362.22149321267</v>
      </c>
    </row>
    <row r="53" spans="1:12" ht="13" thickBot="1">
      <c r="A53" s="122"/>
      <c r="B53" s="112"/>
      <c r="C53" s="112"/>
      <c r="D53" s="112"/>
      <c r="E53" s="112"/>
      <c r="F53" s="112"/>
      <c r="G53" s="112"/>
      <c r="H53" s="112"/>
      <c r="I53" s="112"/>
      <c r="J53" s="112"/>
      <c r="K53" s="112"/>
      <c r="L53" s="113"/>
    </row>
    <row r="54" spans="1:12" ht="12.75">
      <c r="A54" s="111"/>
      <c r="B54" s="112"/>
      <c r="C54" s="112"/>
      <c r="D54" s="112"/>
      <c r="E54" s="113"/>
      <c r="F54" s="31"/>
      <c r="G54" s="111"/>
      <c r="H54" s="112"/>
      <c r="I54" s="112"/>
      <c r="J54" s="112"/>
      <c r="K54" s="113"/>
      <c r="L54" s="123"/>
    </row>
    <row r="55" spans="1:12" ht="13" thickBot="1">
      <c r="A55" s="70" t="s">
        <v>593</v>
      </c>
      <c r="B55" s="79">
        <f>'2017 Service Change'!G20/'2017 Service Change'!B30</f>
        <v>0</v>
      </c>
      <c r="C55" s="79">
        <f>'2017 Service Change'!H20/'2017 Service Change'!C30</f>
        <v>0</v>
      </c>
      <c r="D55" s="79">
        <f>'2017 Service Change'!I20/'2017 Service Change'!D30</f>
        <v>0</v>
      </c>
      <c r="E55" s="114"/>
      <c r="F55" s="31"/>
      <c r="G55" s="70" t="s">
        <v>78</v>
      </c>
      <c r="H55" s="79"/>
      <c r="I55" s="79"/>
      <c r="J55" s="79"/>
      <c r="K55" s="114"/>
      <c r="L55" s="123"/>
    </row>
    <row r="56" spans="1:12" ht="13">
      <c r="A56" s="115" t="s">
        <v>595</v>
      </c>
      <c r="B56" s="110"/>
      <c r="C56" s="110"/>
      <c r="D56" s="110"/>
      <c r="E56" s="116"/>
      <c r="F56" s="31"/>
      <c r="G56" s="115" t="s">
        <v>594</v>
      </c>
      <c r="H56" s="110"/>
      <c r="I56" s="110"/>
      <c r="J56" s="110"/>
      <c r="K56" s="116"/>
      <c r="L56" s="123"/>
    </row>
    <row r="57" spans="1:12" ht="12.75">
      <c r="A57" s="117" t="s">
        <v>64</v>
      </c>
      <c r="B57" s="106">
        <f>B28*$B$41</f>
        <v>1575.2941176470588</v>
      </c>
      <c r="C57" s="106">
        <f>C28*$C$41</f>
        <v>0</v>
      </c>
      <c r="D57" s="106">
        <f>D28*$D$41</f>
        <v>0</v>
      </c>
      <c r="E57" s="118">
        <f>SUM(B57:D57)</f>
        <v>1575.2941176470588</v>
      </c>
      <c r="F57" s="31"/>
      <c r="G57" s="117" t="s">
        <v>64</v>
      </c>
      <c r="H57" s="106">
        <f>B28</f>
        <v>1950</v>
      </c>
      <c r="I57" s="106">
        <f>C28</f>
        <v>0</v>
      </c>
      <c r="J57" s="106">
        <f>D28</f>
        <v>0</v>
      </c>
      <c r="K57" s="118">
        <f>SUM(H57:J57)</f>
        <v>1950</v>
      </c>
      <c r="L57" s="123"/>
    </row>
    <row r="58" spans="1:12" ht="12.75">
      <c r="A58" s="117" t="s">
        <v>23</v>
      </c>
      <c r="B58" s="106">
        <f>((B31/2)+B29)*$B$41</f>
        <v>3438.180392156863</v>
      </c>
      <c r="C58" s="106">
        <f>((C31/2)+C29)*$C$41</f>
        <v>-267.0961538461538</v>
      </c>
      <c r="D58" s="106">
        <f>((D31/2)+D29)*$D$41</f>
        <v>-312</v>
      </c>
      <c r="E58" s="118">
        <f aca="true" t="shared" si="5" ref="E58:E63">SUM(B58:D58)</f>
        <v>2859.084238310709</v>
      </c>
      <c r="F58" s="31"/>
      <c r="G58" s="117" t="s">
        <v>23</v>
      </c>
      <c r="H58" s="106">
        <f aca="true" t="shared" si="6" ref="H58:J59">((B31/2)+B29)</f>
        <v>4256</v>
      </c>
      <c r="I58" s="106">
        <f t="shared" si="6"/>
        <v>-323</v>
      </c>
      <c r="J58" s="106">
        <f t="shared" si="6"/>
        <v>-377</v>
      </c>
      <c r="K58" s="118">
        <f aca="true" t="shared" si="7" ref="K58:K63">SUM(H58:J58)</f>
        <v>3556</v>
      </c>
      <c r="L58" s="123"/>
    </row>
    <row r="59" spans="1:12" ht="12.75">
      <c r="A59" s="117" t="s">
        <v>26</v>
      </c>
      <c r="B59" s="106">
        <f>((B32/2)+B30)*$B$41</f>
        <v>0</v>
      </c>
      <c r="C59" s="106">
        <f>((C32/2)+C30)*$C$41</f>
        <v>0</v>
      </c>
      <c r="D59" s="106">
        <f>((D32/2)+D30)*$D$41</f>
        <v>0</v>
      </c>
      <c r="E59" s="118">
        <f t="shared" si="5"/>
        <v>0</v>
      </c>
      <c r="F59" s="31"/>
      <c r="G59" s="117" t="s">
        <v>26</v>
      </c>
      <c r="H59" s="106">
        <f t="shared" si="6"/>
        <v>0</v>
      </c>
      <c r="I59" s="106">
        <f t="shared" si="6"/>
        <v>0</v>
      </c>
      <c r="J59" s="106">
        <f t="shared" si="6"/>
        <v>0</v>
      </c>
      <c r="K59" s="118">
        <f t="shared" si="7"/>
        <v>0</v>
      </c>
      <c r="L59" s="123"/>
    </row>
    <row r="60" spans="1:12" ht="12.75">
      <c r="A60" s="117" t="s">
        <v>24</v>
      </c>
      <c r="B60" s="106">
        <f>((B31/2)+B33)*$B$41</f>
        <v>4927.843137254902</v>
      </c>
      <c r="C60" s="106">
        <f>((C31/2)+C33)*$C$41</f>
        <v>0</v>
      </c>
      <c r="D60" s="106">
        <f>((D31/2)+D33)*$D$41</f>
        <v>0</v>
      </c>
      <c r="E60" s="118">
        <f t="shared" si="5"/>
        <v>4927.843137254902</v>
      </c>
      <c r="F60" s="31"/>
      <c r="G60" s="117" t="s">
        <v>24</v>
      </c>
      <c r="H60" s="106">
        <f>((B31/2)+B33)</f>
        <v>6100</v>
      </c>
      <c r="I60" s="106">
        <f>((C31/2)+C33)</f>
        <v>0</v>
      </c>
      <c r="J60" s="106">
        <f>((D31/2)+D33)</f>
        <v>0</v>
      </c>
      <c r="K60" s="118">
        <f t="shared" si="7"/>
        <v>6100</v>
      </c>
      <c r="L60" s="123"/>
    </row>
    <row r="61" spans="1:12" ht="12.75">
      <c r="A61" s="117" t="s">
        <v>25</v>
      </c>
      <c r="B61" s="106">
        <f>B34*$B$41</f>
        <v>0</v>
      </c>
      <c r="C61" s="106">
        <f>C34*$C$41</f>
        <v>0</v>
      </c>
      <c r="D61" s="106">
        <f>D34*$D$41</f>
        <v>0</v>
      </c>
      <c r="E61" s="118">
        <f t="shared" si="5"/>
        <v>0</v>
      </c>
      <c r="F61" s="31"/>
      <c r="G61" s="117" t="s">
        <v>25</v>
      </c>
      <c r="H61" s="106">
        <f>B34</f>
        <v>0</v>
      </c>
      <c r="I61" s="106">
        <f>C34</f>
        <v>0</v>
      </c>
      <c r="J61" s="106">
        <f>D34</f>
        <v>0</v>
      </c>
      <c r="K61" s="118">
        <f t="shared" si="7"/>
        <v>0</v>
      </c>
      <c r="L61" s="123"/>
    </row>
    <row r="62" spans="1:12" ht="12.75">
      <c r="A62" s="117" t="s">
        <v>27</v>
      </c>
      <c r="B62" s="106">
        <f>((B32/2)+B35)*$B$41</f>
        <v>0</v>
      </c>
      <c r="C62" s="106">
        <f>((C32/2)+C35)*$C$41</f>
        <v>0</v>
      </c>
      <c r="D62" s="106">
        <f>((D32/2)+D35)*$D$41</f>
        <v>0</v>
      </c>
      <c r="E62" s="118">
        <f t="shared" si="5"/>
        <v>0</v>
      </c>
      <c r="F62" s="31"/>
      <c r="G62" s="117" t="s">
        <v>27</v>
      </c>
      <c r="H62" s="106">
        <f>((B32/2)+B35)</f>
        <v>0</v>
      </c>
      <c r="I62" s="106">
        <f>((C32/2)+C35)</f>
        <v>0</v>
      </c>
      <c r="J62" s="106">
        <f>((D32/2)+D35)</f>
        <v>0</v>
      </c>
      <c r="K62" s="118">
        <f t="shared" si="7"/>
        <v>0</v>
      </c>
      <c r="L62" s="123"/>
    </row>
    <row r="63" spans="1:12" ht="13" thickBot="1">
      <c r="A63" s="119" t="s">
        <v>47</v>
      </c>
      <c r="B63" s="120">
        <f>B36*$B$41</f>
        <v>0</v>
      </c>
      <c r="C63" s="120">
        <f>C36*$C$41</f>
        <v>0</v>
      </c>
      <c r="D63" s="120">
        <f>D36*$D$41</f>
        <v>0</v>
      </c>
      <c r="E63" s="121">
        <f t="shared" si="5"/>
        <v>0</v>
      </c>
      <c r="F63" s="31"/>
      <c r="G63" s="119" t="s">
        <v>47</v>
      </c>
      <c r="H63" s="120">
        <f>B36</f>
        <v>0</v>
      </c>
      <c r="I63" s="120">
        <f>C36</f>
        <v>0</v>
      </c>
      <c r="J63" s="120">
        <f>D36</f>
        <v>0</v>
      </c>
      <c r="K63" s="121">
        <f t="shared" si="7"/>
        <v>0</v>
      </c>
      <c r="L63" s="123"/>
    </row>
    <row r="64" spans="1:12" ht="12.75">
      <c r="A64" s="117"/>
      <c r="B64" s="31"/>
      <c r="C64" s="31"/>
      <c r="D64" s="31"/>
      <c r="E64" s="32">
        <f>SUM(E57:E63)</f>
        <v>9362.22149321267</v>
      </c>
      <c r="F64" s="31"/>
      <c r="G64" s="31"/>
      <c r="H64" s="31"/>
      <c r="I64" s="31"/>
      <c r="J64" s="31"/>
      <c r="K64" s="32">
        <f>SUM(K57:K63)</f>
        <v>11606</v>
      </c>
      <c r="L64" s="123"/>
    </row>
    <row r="65" spans="1:12" ht="13" thickBot="1">
      <c r="A65" s="119"/>
      <c r="B65" s="124"/>
      <c r="C65" s="124"/>
      <c r="D65" s="124"/>
      <c r="E65" s="124"/>
      <c r="F65" s="124"/>
      <c r="G65" s="124"/>
      <c r="H65" s="124"/>
      <c r="I65" s="124"/>
      <c r="J65" s="124"/>
      <c r="K65" s="124"/>
      <c r="L65" s="125"/>
    </row>
  </sheetData>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F373"/>
  <sheetViews>
    <sheetView zoomScale="85" zoomScaleNormal="85" workbookViewId="0" topLeftCell="A1">
      <selection activeCell="G6" sqref="G6"/>
    </sheetView>
  </sheetViews>
  <sheetFormatPr defaultColWidth="9.140625" defaultRowHeight="12.75"/>
  <cols>
    <col min="6" max="6" width="14.57421875" style="0" customWidth="1"/>
    <col min="17" max="17" width="10.421875" style="0" bestFit="1" customWidth="1"/>
    <col min="23" max="23" width="10.421875" style="0" bestFit="1" customWidth="1"/>
    <col min="29" max="29" width="10.421875" style="0" bestFit="1" customWidth="1"/>
  </cols>
  <sheetData>
    <row r="2" spans="1:6" ht="14.5">
      <c r="A2" s="62" t="s">
        <v>48</v>
      </c>
      <c r="F2" s="62" t="s">
        <v>49</v>
      </c>
    </row>
    <row r="3" spans="1:4" ht="13">
      <c r="A3" s="74"/>
      <c r="B3" s="74"/>
      <c r="C3" s="74"/>
      <c r="D3" s="74"/>
    </row>
    <row r="4" spans="1:9" ht="16" thickBot="1">
      <c r="A4" s="86">
        <v>2015</v>
      </c>
      <c r="B4" s="87" t="s">
        <v>50</v>
      </c>
      <c r="C4" s="87" t="s">
        <v>51</v>
      </c>
      <c r="D4" s="87" t="s">
        <v>52</v>
      </c>
      <c r="F4" s="63">
        <v>2018</v>
      </c>
      <c r="G4" s="64" t="s">
        <v>50</v>
      </c>
      <c r="H4" s="64" t="s">
        <v>51</v>
      </c>
      <c r="I4" s="64" t="s">
        <v>52</v>
      </c>
    </row>
    <row r="5" spans="1:9" ht="12.75">
      <c r="A5" s="88" t="s">
        <v>53</v>
      </c>
      <c r="B5" s="89">
        <v>31</v>
      </c>
      <c r="C5" s="89">
        <v>6</v>
      </c>
      <c r="D5" s="90">
        <v>7</v>
      </c>
      <c r="F5" s="88" t="s">
        <v>56</v>
      </c>
      <c r="G5" s="89">
        <v>0</v>
      </c>
      <c r="H5" s="89">
        <v>0</v>
      </c>
      <c r="I5" s="90">
        <v>0</v>
      </c>
    </row>
    <row r="6" spans="1:32" ht="13" thickBot="1">
      <c r="A6" s="91" t="s">
        <v>54</v>
      </c>
      <c r="B6" s="92">
        <v>79</v>
      </c>
      <c r="C6" s="92">
        <v>16</v>
      </c>
      <c r="D6" s="93">
        <v>17</v>
      </c>
      <c r="F6" s="70" t="s">
        <v>116</v>
      </c>
      <c r="G6" s="71">
        <f>SUM(B28:B29)</f>
        <v>206</v>
      </c>
      <c r="H6" s="71">
        <f>SUM(C28:C29)</f>
        <v>43</v>
      </c>
      <c r="I6" s="72">
        <f>SUM(D28:D29)</f>
        <v>48</v>
      </c>
      <c r="S6" s="57" t="s">
        <v>73</v>
      </c>
      <c r="T6" s="57" t="s">
        <v>74</v>
      </c>
      <c r="Y6" s="57" t="s">
        <v>73</v>
      </c>
      <c r="Z6" s="57" t="s">
        <v>74</v>
      </c>
      <c r="AE6" s="57" t="s">
        <v>73</v>
      </c>
      <c r="AF6" s="57" t="s">
        <v>74</v>
      </c>
    </row>
    <row r="7" spans="1:32" ht="12.75">
      <c r="A7" s="91" t="s">
        <v>55</v>
      </c>
      <c r="B7" s="92">
        <v>79</v>
      </c>
      <c r="C7" s="92">
        <v>15</v>
      </c>
      <c r="D7" s="93">
        <v>18</v>
      </c>
      <c r="Q7" s="99">
        <v>43101</v>
      </c>
      <c r="R7">
        <f>WEEKDAY(Q7,1)</f>
        <v>2</v>
      </c>
      <c r="S7" s="101">
        <v>1</v>
      </c>
      <c r="T7">
        <f>IF(R7=7,1,0)</f>
        <v>0</v>
      </c>
      <c r="W7" s="99">
        <v>43466</v>
      </c>
      <c r="X7">
        <f>WEEKDAY(W7,1)</f>
        <v>3</v>
      </c>
      <c r="Y7" s="101">
        <v>1</v>
      </c>
      <c r="Z7">
        <f>IF(X7=7,1,0)</f>
        <v>0</v>
      </c>
      <c r="AC7" s="99">
        <v>43831</v>
      </c>
      <c r="AD7">
        <f>WEEKDAY(AC7,1)</f>
        <v>4</v>
      </c>
      <c r="AE7" s="101">
        <v>1</v>
      </c>
      <c r="AF7">
        <f>IF(AD7=7,1,0)</f>
        <v>0</v>
      </c>
    </row>
    <row r="8" spans="1:32" ht="13" thickBot="1">
      <c r="A8" s="94" t="s">
        <v>53</v>
      </c>
      <c r="B8" s="95">
        <v>67</v>
      </c>
      <c r="C8" s="95">
        <v>14</v>
      </c>
      <c r="D8" s="96">
        <v>16</v>
      </c>
      <c r="Q8" s="99">
        <v>43102</v>
      </c>
      <c r="R8">
        <f aca="true" t="shared" si="0" ref="R8:R71">WEEKDAY(Q8,1)</f>
        <v>3</v>
      </c>
      <c r="S8">
        <f aca="true" t="shared" si="1" ref="S8:S71">IF(R8=1,1,0)</f>
        <v>0</v>
      </c>
      <c r="T8">
        <f aca="true" t="shared" si="2" ref="T8:T71">IF(R8=7,1,0)</f>
        <v>0</v>
      </c>
      <c r="W8" s="99">
        <v>43467</v>
      </c>
      <c r="X8">
        <f aca="true" t="shared" si="3" ref="X8:X71">WEEKDAY(W8,1)</f>
        <v>4</v>
      </c>
      <c r="Y8">
        <f aca="true" t="shared" si="4" ref="Y8:Y71">IF(X8=1,1,0)</f>
        <v>0</v>
      </c>
      <c r="Z8">
        <f aca="true" t="shared" si="5" ref="Z8:Z71">IF(X8=7,1,0)</f>
        <v>0</v>
      </c>
      <c r="AC8" s="99">
        <v>43832</v>
      </c>
      <c r="AD8">
        <f aca="true" t="shared" si="6" ref="AD8:AD71">WEEKDAY(AC8,1)</f>
        <v>5</v>
      </c>
      <c r="AE8">
        <f aca="true" t="shared" si="7" ref="AE8:AE71">IF(AD8=1,1,0)</f>
        <v>0</v>
      </c>
      <c r="AF8">
        <f aca="true" t="shared" si="8" ref="AF8:AF71">IF(AD8=7,1,0)</f>
        <v>0</v>
      </c>
    </row>
    <row r="9" spans="1:32" ht="12.75">
      <c r="A9" s="97" t="s">
        <v>40</v>
      </c>
      <c r="B9" s="98">
        <f>SUM(B5:B8)</f>
        <v>256</v>
      </c>
      <c r="C9" s="98">
        <f>SUM(C5:C8)</f>
        <v>51</v>
      </c>
      <c r="D9" s="98">
        <f>SUM(D5:D8)</f>
        <v>58</v>
      </c>
      <c r="F9" t="s">
        <v>121</v>
      </c>
      <c r="G9">
        <v>79</v>
      </c>
      <c r="H9">
        <v>17</v>
      </c>
      <c r="I9">
        <v>18</v>
      </c>
      <c r="Q9" s="99">
        <v>43103</v>
      </c>
      <c r="R9">
        <f t="shared" si="0"/>
        <v>4</v>
      </c>
      <c r="S9">
        <f t="shared" si="1"/>
        <v>0</v>
      </c>
      <c r="T9">
        <f t="shared" si="2"/>
        <v>0</v>
      </c>
      <c r="W9" s="99">
        <v>43468</v>
      </c>
      <c r="X9">
        <f t="shared" si="3"/>
        <v>5</v>
      </c>
      <c r="Y9">
        <f t="shared" si="4"/>
        <v>0</v>
      </c>
      <c r="Z9">
        <f t="shared" si="5"/>
        <v>0</v>
      </c>
      <c r="AC9" s="99">
        <v>43833</v>
      </c>
      <c r="AD9">
        <f t="shared" si="6"/>
        <v>6</v>
      </c>
      <c r="AE9">
        <f t="shared" si="7"/>
        <v>0</v>
      </c>
      <c r="AF9">
        <f t="shared" si="8"/>
        <v>0</v>
      </c>
    </row>
    <row r="10" spans="1:32" ht="13">
      <c r="A10" s="74"/>
      <c r="B10" s="74"/>
      <c r="C10" s="74"/>
      <c r="D10" s="74"/>
      <c r="Q10" s="99">
        <v>43104</v>
      </c>
      <c r="R10">
        <f t="shared" si="0"/>
        <v>5</v>
      </c>
      <c r="S10">
        <f t="shared" si="1"/>
        <v>0</v>
      </c>
      <c r="T10">
        <f t="shared" si="2"/>
        <v>0</v>
      </c>
      <c r="W10" s="99">
        <v>43469</v>
      </c>
      <c r="X10">
        <f t="shared" si="3"/>
        <v>6</v>
      </c>
      <c r="Y10">
        <f t="shared" si="4"/>
        <v>0</v>
      </c>
      <c r="Z10">
        <f t="shared" si="5"/>
        <v>0</v>
      </c>
      <c r="AC10" s="99">
        <v>43834</v>
      </c>
      <c r="AD10">
        <f t="shared" si="6"/>
        <v>7</v>
      </c>
      <c r="AE10">
        <f t="shared" si="7"/>
        <v>0</v>
      </c>
      <c r="AF10">
        <f t="shared" si="8"/>
        <v>1</v>
      </c>
    </row>
    <row r="11" spans="1:32" ht="13">
      <c r="A11" s="74"/>
      <c r="B11" s="74"/>
      <c r="C11" s="74"/>
      <c r="D11" s="74"/>
      <c r="Q11" s="99">
        <v>43105</v>
      </c>
      <c r="R11">
        <f t="shared" si="0"/>
        <v>6</v>
      </c>
      <c r="S11">
        <f t="shared" si="1"/>
        <v>0</v>
      </c>
      <c r="T11">
        <f t="shared" si="2"/>
        <v>0</v>
      </c>
      <c r="W11" s="99">
        <v>43470</v>
      </c>
      <c r="X11">
        <f t="shared" si="3"/>
        <v>7</v>
      </c>
      <c r="Y11">
        <f t="shared" si="4"/>
        <v>0</v>
      </c>
      <c r="Z11">
        <f t="shared" si="5"/>
        <v>1</v>
      </c>
      <c r="AC11" s="99">
        <v>43835</v>
      </c>
      <c r="AD11">
        <f t="shared" si="6"/>
        <v>1</v>
      </c>
      <c r="AE11">
        <f t="shared" si="7"/>
        <v>1</v>
      </c>
      <c r="AF11">
        <f t="shared" si="8"/>
        <v>0</v>
      </c>
    </row>
    <row r="12" spans="1:32" ht="16" thickBot="1">
      <c r="A12" s="75">
        <v>2016</v>
      </c>
      <c r="B12" s="64" t="s">
        <v>50</v>
      </c>
      <c r="C12" s="64" t="s">
        <v>51</v>
      </c>
      <c r="D12" s="64" t="s">
        <v>52</v>
      </c>
      <c r="Q12" s="99">
        <v>43106</v>
      </c>
      <c r="R12">
        <f t="shared" si="0"/>
        <v>7</v>
      </c>
      <c r="S12">
        <f t="shared" si="1"/>
        <v>0</v>
      </c>
      <c r="T12">
        <f t="shared" si="2"/>
        <v>1</v>
      </c>
      <c r="W12" s="99">
        <v>43471</v>
      </c>
      <c r="X12">
        <f t="shared" si="3"/>
        <v>1</v>
      </c>
      <c r="Y12">
        <f t="shared" si="4"/>
        <v>1</v>
      </c>
      <c r="Z12">
        <f t="shared" si="5"/>
        <v>0</v>
      </c>
      <c r="AC12" s="99">
        <v>43836</v>
      </c>
      <c r="AD12">
        <f t="shared" si="6"/>
        <v>2</v>
      </c>
      <c r="AE12">
        <f t="shared" si="7"/>
        <v>0</v>
      </c>
      <c r="AF12">
        <f t="shared" si="8"/>
        <v>0</v>
      </c>
    </row>
    <row r="13" spans="1:32" ht="12.75">
      <c r="A13" s="65" t="s">
        <v>53</v>
      </c>
      <c r="B13" s="66">
        <v>50</v>
      </c>
      <c r="C13" s="66">
        <v>10</v>
      </c>
      <c r="D13" s="67">
        <v>11</v>
      </c>
      <c r="Q13" s="99">
        <v>43107</v>
      </c>
      <c r="R13">
        <f t="shared" si="0"/>
        <v>1</v>
      </c>
      <c r="S13">
        <f t="shared" si="1"/>
        <v>1</v>
      </c>
      <c r="T13">
        <f t="shared" si="2"/>
        <v>0</v>
      </c>
      <c r="W13" s="99">
        <v>43472</v>
      </c>
      <c r="X13">
        <f t="shared" si="3"/>
        <v>2</v>
      </c>
      <c r="Y13">
        <f t="shared" si="4"/>
        <v>0</v>
      </c>
      <c r="Z13">
        <f t="shared" si="5"/>
        <v>0</v>
      </c>
      <c r="AC13" s="99">
        <v>43837</v>
      </c>
      <c r="AD13">
        <f t="shared" si="6"/>
        <v>3</v>
      </c>
      <c r="AE13">
        <f t="shared" si="7"/>
        <v>0</v>
      </c>
      <c r="AF13">
        <f t="shared" si="8"/>
        <v>0</v>
      </c>
    </row>
    <row r="14" spans="1:32" ht="12.75">
      <c r="A14" s="68" t="s">
        <v>57</v>
      </c>
      <c r="B14" s="76">
        <v>127</v>
      </c>
      <c r="C14" s="76">
        <v>26</v>
      </c>
      <c r="D14" s="69">
        <v>29</v>
      </c>
      <c r="Q14" s="99">
        <v>43108</v>
      </c>
      <c r="R14">
        <f t="shared" si="0"/>
        <v>2</v>
      </c>
      <c r="S14">
        <f t="shared" si="1"/>
        <v>0</v>
      </c>
      <c r="T14">
        <f t="shared" si="2"/>
        <v>0</v>
      </c>
      <c r="W14" s="99">
        <v>43473</v>
      </c>
      <c r="X14">
        <f t="shared" si="3"/>
        <v>3</v>
      </c>
      <c r="Y14">
        <f t="shared" si="4"/>
        <v>0</v>
      </c>
      <c r="Z14">
        <f t="shared" si="5"/>
        <v>0</v>
      </c>
      <c r="AC14" s="99">
        <v>43838</v>
      </c>
      <c r="AD14">
        <f t="shared" si="6"/>
        <v>4</v>
      </c>
      <c r="AE14">
        <f t="shared" si="7"/>
        <v>0</v>
      </c>
      <c r="AF14">
        <f t="shared" si="8"/>
        <v>0</v>
      </c>
    </row>
    <row r="15" spans="1:32" ht="13" thickBot="1">
      <c r="A15" s="70" t="s">
        <v>53</v>
      </c>
      <c r="B15" s="71">
        <v>79</v>
      </c>
      <c r="C15" s="71">
        <v>17</v>
      </c>
      <c r="D15" s="72">
        <v>17</v>
      </c>
      <c r="Q15" s="99">
        <v>43109</v>
      </c>
      <c r="R15">
        <f t="shared" si="0"/>
        <v>3</v>
      </c>
      <c r="S15">
        <f t="shared" si="1"/>
        <v>0</v>
      </c>
      <c r="T15">
        <f t="shared" si="2"/>
        <v>0</v>
      </c>
      <c r="W15" s="99">
        <v>43474</v>
      </c>
      <c r="X15">
        <f t="shared" si="3"/>
        <v>4</v>
      </c>
      <c r="Y15">
        <f t="shared" si="4"/>
        <v>0</v>
      </c>
      <c r="Z15">
        <f t="shared" si="5"/>
        <v>0</v>
      </c>
      <c r="AC15" s="99">
        <v>43839</v>
      </c>
      <c r="AD15">
        <f t="shared" si="6"/>
        <v>5</v>
      </c>
      <c r="AE15">
        <f t="shared" si="7"/>
        <v>0</v>
      </c>
      <c r="AF15">
        <f t="shared" si="8"/>
        <v>0</v>
      </c>
    </row>
    <row r="16" spans="1:32" ht="12.75">
      <c r="A16" s="73" t="s">
        <v>40</v>
      </c>
      <c r="B16" s="63">
        <f>SUM(B13:B15)</f>
        <v>256</v>
      </c>
      <c r="C16" s="63">
        <f>SUM(C13:C15)</f>
        <v>53</v>
      </c>
      <c r="D16" s="63">
        <f>SUM(D13:D15)</f>
        <v>57</v>
      </c>
      <c r="Q16" s="99">
        <v>43110</v>
      </c>
      <c r="R16">
        <f t="shared" si="0"/>
        <v>4</v>
      </c>
      <c r="S16">
        <f t="shared" si="1"/>
        <v>0</v>
      </c>
      <c r="T16">
        <f t="shared" si="2"/>
        <v>0</v>
      </c>
      <c r="W16" s="99">
        <v>43475</v>
      </c>
      <c r="X16">
        <f t="shared" si="3"/>
        <v>5</v>
      </c>
      <c r="Y16">
        <f t="shared" si="4"/>
        <v>0</v>
      </c>
      <c r="Z16">
        <f t="shared" si="5"/>
        <v>0</v>
      </c>
      <c r="AC16" s="99">
        <v>43840</v>
      </c>
      <c r="AD16">
        <f t="shared" si="6"/>
        <v>6</v>
      </c>
      <c r="AE16">
        <f t="shared" si="7"/>
        <v>0</v>
      </c>
      <c r="AF16">
        <f t="shared" si="8"/>
        <v>0</v>
      </c>
    </row>
    <row r="17" spans="17:32" ht="12.75">
      <c r="Q17" s="99">
        <v>43111</v>
      </c>
      <c r="R17">
        <f t="shared" si="0"/>
        <v>5</v>
      </c>
      <c r="S17">
        <f t="shared" si="1"/>
        <v>0</v>
      </c>
      <c r="T17">
        <f t="shared" si="2"/>
        <v>0</v>
      </c>
      <c r="W17" s="99">
        <v>43476</v>
      </c>
      <c r="X17">
        <f t="shared" si="3"/>
        <v>6</v>
      </c>
      <c r="Y17">
        <f t="shared" si="4"/>
        <v>0</v>
      </c>
      <c r="Z17">
        <f t="shared" si="5"/>
        <v>0</v>
      </c>
      <c r="AC17" s="99">
        <v>43841</v>
      </c>
      <c r="AD17">
        <f t="shared" si="6"/>
        <v>7</v>
      </c>
      <c r="AE17">
        <f t="shared" si="7"/>
        <v>0</v>
      </c>
      <c r="AF17">
        <f t="shared" si="8"/>
        <v>1</v>
      </c>
    </row>
    <row r="18" spans="17:32" ht="12.75">
      <c r="Q18" s="99">
        <v>43112</v>
      </c>
      <c r="R18">
        <f t="shared" si="0"/>
        <v>6</v>
      </c>
      <c r="S18">
        <f t="shared" si="1"/>
        <v>0</v>
      </c>
      <c r="T18">
        <f t="shared" si="2"/>
        <v>0</v>
      </c>
      <c r="W18" s="99">
        <v>43477</v>
      </c>
      <c r="X18">
        <f t="shared" si="3"/>
        <v>7</v>
      </c>
      <c r="Y18">
        <f t="shared" si="4"/>
        <v>0</v>
      </c>
      <c r="Z18">
        <f t="shared" si="5"/>
        <v>1</v>
      </c>
      <c r="AC18" s="99">
        <v>43842</v>
      </c>
      <c r="AD18">
        <f t="shared" si="6"/>
        <v>1</v>
      </c>
      <c r="AE18">
        <f t="shared" si="7"/>
        <v>1</v>
      </c>
      <c r="AF18">
        <f t="shared" si="8"/>
        <v>0</v>
      </c>
    </row>
    <row r="19" spans="1:32" ht="16" thickBot="1">
      <c r="A19" s="75">
        <v>2017</v>
      </c>
      <c r="B19" s="64" t="s">
        <v>50</v>
      </c>
      <c r="C19" s="64" t="s">
        <v>51</v>
      </c>
      <c r="D19" s="64" t="s">
        <v>52</v>
      </c>
      <c r="Q19" s="99">
        <v>43113</v>
      </c>
      <c r="R19">
        <f t="shared" si="0"/>
        <v>7</v>
      </c>
      <c r="S19">
        <f t="shared" si="1"/>
        <v>0</v>
      </c>
      <c r="T19">
        <f t="shared" si="2"/>
        <v>1</v>
      </c>
      <c r="W19" s="99">
        <v>43478</v>
      </c>
      <c r="X19">
        <f t="shared" si="3"/>
        <v>1</v>
      </c>
      <c r="Y19">
        <f t="shared" si="4"/>
        <v>1</v>
      </c>
      <c r="Z19">
        <f t="shared" si="5"/>
        <v>0</v>
      </c>
      <c r="AC19" s="99">
        <v>43843</v>
      </c>
      <c r="AD19">
        <f t="shared" si="6"/>
        <v>2</v>
      </c>
      <c r="AE19">
        <f t="shared" si="7"/>
        <v>0</v>
      </c>
      <c r="AF19">
        <f t="shared" si="8"/>
        <v>0</v>
      </c>
    </row>
    <row r="20" spans="1:32" ht="12.75">
      <c r="A20" s="65" t="s">
        <v>53</v>
      </c>
      <c r="B20" s="66">
        <v>50</v>
      </c>
      <c r="C20" s="66">
        <v>9</v>
      </c>
      <c r="D20" s="67">
        <v>10</v>
      </c>
      <c r="Q20" s="99">
        <v>43114</v>
      </c>
      <c r="R20">
        <f t="shared" si="0"/>
        <v>1</v>
      </c>
      <c r="S20">
        <f t="shared" si="1"/>
        <v>1</v>
      </c>
      <c r="T20">
        <f t="shared" si="2"/>
        <v>0</v>
      </c>
      <c r="W20" s="99">
        <v>43479</v>
      </c>
      <c r="X20">
        <f t="shared" si="3"/>
        <v>2</v>
      </c>
      <c r="Y20">
        <f t="shared" si="4"/>
        <v>0</v>
      </c>
      <c r="Z20">
        <f t="shared" si="5"/>
        <v>0</v>
      </c>
      <c r="AC20" s="99">
        <v>43844</v>
      </c>
      <c r="AD20">
        <f t="shared" si="6"/>
        <v>3</v>
      </c>
      <c r="AE20">
        <f t="shared" si="7"/>
        <v>0</v>
      </c>
      <c r="AF20">
        <f t="shared" si="8"/>
        <v>0</v>
      </c>
    </row>
    <row r="21" spans="1:32" ht="12.75">
      <c r="A21" s="68" t="s">
        <v>57</v>
      </c>
      <c r="B21" s="76">
        <v>127</v>
      </c>
      <c r="C21" s="76">
        <v>26</v>
      </c>
      <c r="D21" s="69">
        <v>29</v>
      </c>
      <c r="Q21" s="99">
        <v>43115</v>
      </c>
      <c r="R21">
        <f t="shared" si="0"/>
        <v>2</v>
      </c>
      <c r="S21">
        <f t="shared" si="1"/>
        <v>0</v>
      </c>
      <c r="T21">
        <f t="shared" si="2"/>
        <v>0</v>
      </c>
      <c r="W21" s="99">
        <v>43480</v>
      </c>
      <c r="X21">
        <f t="shared" si="3"/>
        <v>3</v>
      </c>
      <c r="Y21">
        <f t="shared" si="4"/>
        <v>0</v>
      </c>
      <c r="Z21">
        <f t="shared" si="5"/>
        <v>0</v>
      </c>
      <c r="AC21" s="99">
        <v>43845</v>
      </c>
      <c r="AD21">
        <f t="shared" si="6"/>
        <v>4</v>
      </c>
      <c r="AE21">
        <f t="shared" si="7"/>
        <v>0</v>
      </c>
      <c r="AF21">
        <f t="shared" si="8"/>
        <v>0</v>
      </c>
    </row>
    <row r="22" spans="1:32" ht="13" thickBot="1">
      <c r="A22" s="70" t="s">
        <v>53</v>
      </c>
      <c r="B22" s="71">
        <v>79</v>
      </c>
      <c r="C22" s="71">
        <v>17</v>
      </c>
      <c r="D22" s="72">
        <v>18</v>
      </c>
      <c r="Q22" s="99">
        <v>43116</v>
      </c>
      <c r="R22">
        <f t="shared" si="0"/>
        <v>3</v>
      </c>
      <c r="S22">
        <f t="shared" si="1"/>
        <v>0</v>
      </c>
      <c r="T22">
        <f t="shared" si="2"/>
        <v>0</v>
      </c>
      <c r="W22" s="99">
        <v>43481</v>
      </c>
      <c r="X22">
        <f t="shared" si="3"/>
        <v>4</v>
      </c>
      <c r="Y22">
        <f t="shared" si="4"/>
        <v>0</v>
      </c>
      <c r="Z22">
        <f t="shared" si="5"/>
        <v>0</v>
      </c>
      <c r="AC22" s="99">
        <v>43846</v>
      </c>
      <c r="AD22">
        <f t="shared" si="6"/>
        <v>5</v>
      </c>
      <c r="AE22">
        <f t="shared" si="7"/>
        <v>0</v>
      </c>
      <c r="AF22">
        <f t="shared" si="8"/>
        <v>0</v>
      </c>
    </row>
    <row r="23" spans="1:32" ht="12.75">
      <c r="A23" s="73" t="s">
        <v>40</v>
      </c>
      <c r="B23" s="63">
        <f>SUM(B20:B22)</f>
        <v>256</v>
      </c>
      <c r="C23" s="63">
        <f>SUM(C20:C22)</f>
        <v>52</v>
      </c>
      <c r="D23" s="63">
        <f>SUM(D20:D22)</f>
        <v>57</v>
      </c>
      <c r="Q23" s="99">
        <v>43117</v>
      </c>
      <c r="R23">
        <f t="shared" si="0"/>
        <v>4</v>
      </c>
      <c r="S23">
        <f t="shared" si="1"/>
        <v>0</v>
      </c>
      <c r="T23">
        <f t="shared" si="2"/>
        <v>0</v>
      </c>
      <c r="W23" s="99">
        <v>43482</v>
      </c>
      <c r="X23">
        <f t="shared" si="3"/>
        <v>5</v>
      </c>
      <c r="Y23">
        <f t="shared" si="4"/>
        <v>0</v>
      </c>
      <c r="Z23">
        <f t="shared" si="5"/>
        <v>0</v>
      </c>
      <c r="AC23" s="99">
        <v>43847</v>
      </c>
      <c r="AD23">
        <f t="shared" si="6"/>
        <v>6</v>
      </c>
      <c r="AE23">
        <f t="shared" si="7"/>
        <v>0</v>
      </c>
      <c r="AF23">
        <f t="shared" si="8"/>
        <v>0</v>
      </c>
    </row>
    <row r="24" spans="17:32" ht="12.75">
      <c r="Q24" s="99">
        <v>43118</v>
      </c>
      <c r="R24">
        <f t="shared" si="0"/>
        <v>5</v>
      </c>
      <c r="S24">
        <f t="shared" si="1"/>
        <v>0</v>
      </c>
      <c r="T24">
        <f t="shared" si="2"/>
        <v>0</v>
      </c>
      <c r="W24" s="99">
        <v>43483</v>
      </c>
      <c r="X24">
        <f t="shared" si="3"/>
        <v>6</v>
      </c>
      <c r="Y24">
        <f t="shared" si="4"/>
        <v>0</v>
      </c>
      <c r="Z24">
        <f t="shared" si="5"/>
        <v>0</v>
      </c>
      <c r="AC24" s="99">
        <v>43848</v>
      </c>
      <c r="AD24">
        <f t="shared" si="6"/>
        <v>7</v>
      </c>
      <c r="AE24">
        <f t="shared" si="7"/>
        <v>0</v>
      </c>
      <c r="AF24">
        <f t="shared" si="8"/>
        <v>1</v>
      </c>
    </row>
    <row r="25" spans="17:32" ht="12.75">
      <c r="Q25" s="99">
        <v>43119</v>
      </c>
      <c r="R25">
        <f t="shared" si="0"/>
        <v>6</v>
      </c>
      <c r="S25">
        <f t="shared" si="1"/>
        <v>0</v>
      </c>
      <c r="T25">
        <f t="shared" si="2"/>
        <v>0</v>
      </c>
      <c r="W25" s="99">
        <v>43484</v>
      </c>
      <c r="X25">
        <f t="shared" si="3"/>
        <v>7</v>
      </c>
      <c r="Y25">
        <f t="shared" si="4"/>
        <v>0</v>
      </c>
      <c r="Z25">
        <f t="shared" si="5"/>
        <v>1</v>
      </c>
      <c r="AC25" s="99">
        <v>43849</v>
      </c>
      <c r="AD25">
        <f t="shared" si="6"/>
        <v>1</v>
      </c>
      <c r="AE25">
        <f t="shared" si="7"/>
        <v>1</v>
      </c>
      <c r="AF25">
        <f t="shared" si="8"/>
        <v>0</v>
      </c>
    </row>
    <row r="26" spans="1:32" ht="16" thickBot="1">
      <c r="A26" s="75">
        <v>2018</v>
      </c>
      <c r="B26" s="64" t="s">
        <v>50</v>
      </c>
      <c r="C26" s="64" t="s">
        <v>51</v>
      </c>
      <c r="D26" s="64" t="s">
        <v>52</v>
      </c>
      <c r="Q26" s="99">
        <v>43120</v>
      </c>
      <c r="R26">
        <f t="shared" si="0"/>
        <v>7</v>
      </c>
      <c r="S26">
        <f t="shared" si="1"/>
        <v>0</v>
      </c>
      <c r="T26">
        <f t="shared" si="2"/>
        <v>1</v>
      </c>
      <c r="W26" s="99">
        <v>43485</v>
      </c>
      <c r="X26">
        <f t="shared" si="3"/>
        <v>1</v>
      </c>
      <c r="Y26">
        <f t="shared" si="4"/>
        <v>1</v>
      </c>
      <c r="Z26">
        <f t="shared" si="5"/>
        <v>0</v>
      </c>
      <c r="AC26" s="99">
        <v>43850</v>
      </c>
      <c r="AD26">
        <f t="shared" si="6"/>
        <v>2</v>
      </c>
      <c r="AE26">
        <f t="shared" si="7"/>
        <v>0</v>
      </c>
      <c r="AF26">
        <f t="shared" si="8"/>
        <v>0</v>
      </c>
    </row>
    <row r="27" spans="1:32" ht="12.75">
      <c r="A27" s="65" t="s">
        <v>53</v>
      </c>
      <c r="B27" s="66">
        <v>49</v>
      </c>
      <c r="C27" s="66">
        <v>9</v>
      </c>
      <c r="D27" s="67">
        <v>10</v>
      </c>
      <c r="Q27" s="99">
        <v>43121</v>
      </c>
      <c r="R27">
        <f t="shared" si="0"/>
        <v>1</v>
      </c>
      <c r="S27">
        <f t="shared" si="1"/>
        <v>1</v>
      </c>
      <c r="T27">
        <f t="shared" si="2"/>
        <v>0</v>
      </c>
      <c r="W27" s="99">
        <v>43486</v>
      </c>
      <c r="X27">
        <f t="shared" si="3"/>
        <v>2</v>
      </c>
      <c r="Y27">
        <f t="shared" si="4"/>
        <v>0</v>
      </c>
      <c r="Z27">
        <f t="shared" si="5"/>
        <v>0</v>
      </c>
      <c r="AC27" s="99">
        <v>43851</v>
      </c>
      <c r="AD27">
        <f t="shared" si="6"/>
        <v>3</v>
      </c>
      <c r="AE27">
        <f t="shared" si="7"/>
        <v>0</v>
      </c>
      <c r="AF27">
        <f t="shared" si="8"/>
        <v>0</v>
      </c>
    </row>
    <row r="28" spans="1:32" ht="12.75">
      <c r="A28" s="68" t="s">
        <v>57</v>
      </c>
      <c r="B28" s="76">
        <v>127</v>
      </c>
      <c r="C28" s="76">
        <v>26</v>
      </c>
      <c r="D28" s="69">
        <v>29</v>
      </c>
      <c r="Q28" s="99">
        <v>43122</v>
      </c>
      <c r="R28">
        <f t="shared" si="0"/>
        <v>2</v>
      </c>
      <c r="S28">
        <f t="shared" si="1"/>
        <v>0</v>
      </c>
      <c r="T28">
        <f t="shared" si="2"/>
        <v>0</v>
      </c>
      <c r="W28" s="99">
        <v>43487</v>
      </c>
      <c r="X28">
        <f t="shared" si="3"/>
        <v>3</v>
      </c>
      <c r="Y28">
        <f t="shared" si="4"/>
        <v>0</v>
      </c>
      <c r="Z28">
        <f t="shared" si="5"/>
        <v>0</v>
      </c>
      <c r="AC28" s="99">
        <v>43852</v>
      </c>
      <c r="AD28">
        <f t="shared" si="6"/>
        <v>4</v>
      </c>
      <c r="AE28">
        <f t="shared" si="7"/>
        <v>0</v>
      </c>
      <c r="AF28">
        <f t="shared" si="8"/>
        <v>0</v>
      </c>
    </row>
    <row r="29" spans="1:32" ht="13" thickBot="1">
      <c r="A29" s="70" t="s">
        <v>53</v>
      </c>
      <c r="B29" s="71">
        <v>79</v>
      </c>
      <c r="C29" s="71">
        <v>17</v>
      </c>
      <c r="D29" s="72">
        <v>19</v>
      </c>
      <c r="Q29" s="99">
        <v>43123</v>
      </c>
      <c r="R29">
        <f t="shared" si="0"/>
        <v>3</v>
      </c>
      <c r="S29">
        <f t="shared" si="1"/>
        <v>0</v>
      </c>
      <c r="T29">
        <f t="shared" si="2"/>
        <v>0</v>
      </c>
      <c r="W29" s="99">
        <v>43488</v>
      </c>
      <c r="X29">
        <f t="shared" si="3"/>
        <v>4</v>
      </c>
      <c r="Y29">
        <f t="shared" si="4"/>
        <v>0</v>
      </c>
      <c r="Z29">
        <f t="shared" si="5"/>
        <v>0</v>
      </c>
      <c r="AC29" s="99">
        <v>43853</v>
      </c>
      <c r="AD29">
        <f t="shared" si="6"/>
        <v>5</v>
      </c>
      <c r="AE29">
        <f t="shared" si="7"/>
        <v>0</v>
      </c>
      <c r="AF29">
        <f t="shared" si="8"/>
        <v>0</v>
      </c>
    </row>
    <row r="30" spans="1:32" ht="12.75">
      <c r="A30" s="73" t="s">
        <v>40</v>
      </c>
      <c r="B30" s="63">
        <f>SUM(B27:B29)</f>
        <v>255</v>
      </c>
      <c r="C30" s="63">
        <f>SUM(C27:C29)</f>
        <v>52</v>
      </c>
      <c r="D30" s="63">
        <f>SUM(D27:D29)</f>
        <v>58</v>
      </c>
      <c r="Q30" s="99">
        <v>43124</v>
      </c>
      <c r="R30">
        <f t="shared" si="0"/>
        <v>4</v>
      </c>
      <c r="S30">
        <f t="shared" si="1"/>
        <v>0</v>
      </c>
      <c r="T30">
        <f t="shared" si="2"/>
        <v>0</v>
      </c>
      <c r="W30" s="99">
        <v>43489</v>
      </c>
      <c r="X30">
        <f t="shared" si="3"/>
        <v>5</v>
      </c>
      <c r="Y30">
        <f t="shared" si="4"/>
        <v>0</v>
      </c>
      <c r="Z30">
        <f t="shared" si="5"/>
        <v>0</v>
      </c>
      <c r="AC30" s="99">
        <v>43854</v>
      </c>
      <c r="AD30">
        <f t="shared" si="6"/>
        <v>6</v>
      </c>
      <c r="AE30">
        <f t="shared" si="7"/>
        <v>0</v>
      </c>
      <c r="AF30">
        <f t="shared" si="8"/>
        <v>0</v>
      </c>
    </row>
    <row r="31" spans="17:32" ht="12.75">
      <c r="Q31" s="99">
        <v>43125</v>
      </c>
      <c r="R31">
        <f t="shared" si="0"/>
        <v>5</v>
      </c>
      <c r="S31">
        <f t="shared" si="1"/>
        <v>0</v>
      </c>
      <c r="T31">
        <f t="shared" si="2"/>
        <v>0</v>
      </c>
      <c r="W31" s="99">
        <v>43490</v>
      </c>
      <c r="X31">
        <f t="shared" si="3"/>
        <v>6</v>
      </c>
      <c r="Y31">
        <f t="shared" si="4"/>
        <v>0</v>
      </c>
      <c r="Z31">
        <f t="shared" si="5"/>
        <v>0</v>
      </c>
      <c r="AC31" s="99">
        <v>43855</v>
      </c>
      <c r="AD31">
        <f t="shared" si="6"/>
        <v>7</v>
      </c>
      <c r="AE31">
        <f t="shared" si="7"/>
        <v>0</v>
      </c>
      <c r="AF31">
        <f t="shared" si="8"/>
        <v>1</v>
      </c>
    </row>
    <row r="32" spans="17:32" ht="12.75">
      <c r="Q32" s="99">
        <v>43126</v>
      </c>
      <c r="R32">
        <f t="shared" si="0"/>
        <v>6</v>
      </c>
      <c r="S32">
        <f t="shared" si="1"/>
        <v>0</v>
      </c>
      <c r="T32">
        <f t="shared" si="2"/>
        <v>0</v>
      </c>
      <c r="W32" s="99">
        <v>43491</v>
      </c>
      <c r="X32">
        <f t="shared" si="3"/>
        <v>7</v>
      </c>
      <c r="Y32">
        <f t="shared" si="4"/>
        <v>0</v>
      </c>
      <c r="Z32">
        <f t="shared" si="5"/>
        <v>1</v>
      </c>
      <c r="AC32" s="99">
        <v>43856</v>
      </c>
      <c r="AD32">
        <f t="shared" si="6"/>
        <v>1</v>
      </c>
      <c r="AE32">
        <f t="shared" si="7"/>
        <v>1</v>
      </c>
      <c r="AF32">
        <f t="shared" si="8"/>
        <v>0</v>
      </c>
    </row>
    <row r="33" spans="1:32" ht="16" thickBot="1">
      <c r="A33" s="192">
        <v>2019</v>
      </c>
      <c r="B33" s="193" t="s">
        <v>50</v>
      </c>
      <c r="C33" s="193" t="s">
        <v>51</v>
      </c>
      <c r="D33" s="193" t="s">
        <v>52</v>
      </c>
      <c r="Q33" s="99">
        <v>43127</v>
      </c>
      <c r="R33">
        <f t="shared" si="0"/>
        <v>7</v>
      </c>
      <c r="S33">
        <f t="shared" si="1"/>
        <v>0</v>
      </c>
      <c r="T33">
        <f t="shared" si="2"/>
        <v>1</v>
      </c>
      <c r="W33" s="99">
        <v>43492</v>
      </c>
      <c r="X33">
        <f t="shared" si="3"/>
        <v>1</v>
      </c>
      <c r="Y33">
        <f t="shared" si="4"/>
        <v>1</v>
      </c>
      <c r="Z33">
        <f t="shared" si="5"/>
        <v>0</v>
      </c>
      <c r="AC33" s="99">
        <v>43857</v>
      </c>
      <c r="AD33">
        <f t="shared" si="6"/>
        <v>2</v>
      </c>
      <c r="AE33">
        <f t="shared" si="7"/>
        <v>0</v>
      </c>
      <c r="AF33">
        <f t="shared" si="8"/>
        <v>0</v>
      </c>
    </row>
    <row r="34" spans="1:32" ht="12.75">
      <c r="A34" s="194" t="s">
        <v>53</v>
      </c>
      <c r="B34" s="195">
        <v>49</v>
      </c>
      <c r="C34" s="195">
        <v>9</v>
      </c>
      <c r="D34" s="196">
        <v>10</v>
      </c>
      <c r="Q34" s="99">
        <v>43128</v>
      </c>
      <c r="R34">
        <f t="shared" si="0"/>
        <v>1</v>
      </c>
      <c r="S34">
        <f t="shared" si="1"/>
        <v>1</v>
      </c>
      <c r="T34">
        <f t="shared" si="2"/>
        <v>0</v>
      </c>
      <c r="W34" s="99">
        <v>43493</v>
      </c>
      <c r="X34">
        <f t="shared" si="3"/>
        <v>2</v>
      </c>
      <c r="Y34">
        <f t="shared" si="4"/>
        <v>0</v>
      </c>
      <c r="Z34">
        <f t="shared" si="5"/>
        <v>0</v>
      </c>
      <c r="AC34" s="99">
        <v>43858</v>
      </c>
      <c r="AD34">
        <f t="shared" si="6"/>
        <v>3</v>
      </c>
      <c r="AE34">
        <f t="shared" si="7"/>
        <v>0</v>
      </c>
      <c r="AF34">
        <f t="shared" si="8"/>
        <v>0</v>
      </c>
    </row>
    <row r="35" spans="1:32" ht="12.75">
      <c r="A35" s="197" t="s">
        <v>57</v>
      </c>
      <c r="B35" s="198">
        <v>127</v>
      </c>
      <c r="C35" s="198">
        <v>26</v>
      </c>
      <c r="D35" s="199">
        <v>29</v>
      </c>
      <c r="Q35" s="99">
        <v>43129</v>
      </c>
      <c r="R35">
        <f t="shared" si="0"/>
        <v>2</v>
      </c>
      <c r="S35">
        <f t="shared" si="1"/>
        <v>0</v>
      </c>
      <c r="T35">
        <f t="shared" si="2"/>
        <v>0</v>
      </c>
      <c r="W35" s="99">
        <v>43494</v>
      </c>
      <c r="X35">
        <f t="shared" si="3"/>
        <v>3</v>
      </c>
      <c r="Y35">
        <f t="shared" si="4"/>
        <v>0</v>
      </c>
      <c r="Z35">
        <f t="shared" si="5"/>
        <v>0</v>
      </c>
      <c r="AC35" s="99">
        <v>43859</v>
      </c>
      <c r="AD35">
        <f t="shared" si="6"/>
        <v>4</v>
      </c>
      <c r="AE35">
        <f t="shared" si="7"/>
        <v>0</v>
      </c>
      <c r="AF35">
        <f t="shared" si="8"/>
        <v>0</v>
      </c>
    </row>
    <row r="36" spans="1:32" ht="13" thickBot="1">
      <c r="A36" s="200" t="s">
        <v>53</v>
      </c>
      <c r="B36" s="201">
        <v>79</v>
      </c>
      <c r="C36" s="201">
        <v>17</v>
      </c>
      <c r="D36" s="202">
        <v>19</v>
      </c>
      <c r="Q36" s="99">
        <v>43130</v>
      </c>
      <c r="R36">
        <f t="shared" si="0"/>
        <v>3</v>
      </c>
      <c r="S36">
        <f t="shared" si="1"/>
        <v>0</v>
      </c>
      <c r="T36">
        <f t="shared" si="2"/>
        <v>0</v>
      </c>
      <c r="W36" s="99">
        <v>43495</v>
      </c>
      <c r="X36">
        <f t="shared" si="3"/>
        <v>4</v>
      </c>
      <c r="Y36">
        <f t="shared" si="4"/>
        <v>0</v>
      </c>
      <c r="Z36">
        <f t="shared" si="5"/>
        <v>0</v>
      </c>
      <c r="AC36" s="99">
        <v>43860</v>
      </c>
      <c r="AD36">
        <f t="shared" si="6"/>
        <v>5</v>
      </c>
      <c r="AE36">
        <f t="shared" si="7"/>
        <v>0</v>
      </c>
      <c r="AF36">
        <f t="shared" si="8"/>
        <v>0</v>
      </c>
    </row>
    <row r="37" spans="1:32" ht="12.75">
      <c r="A37" s="203" t="s">
        <v>40</v>
      </c>
      <c r="B37" s="204">
        <f>SUM(B34:B36)</f>
        <v>255</v>
      </c>
      <c r="C37" s="204">
        <f>SUM(C34:C36)</f>
        <v>52</v>
      </c>
      <c r="D37" s="204">
        <f>SUM(D34:D36)</f>
        <v>58</v>
      </c>
      <c r="Q37" s="99">
        <v>43131</v>
      </c>
      <c r="R37">
        <f t="shared" si="0"/>
        <v>4</v>
      </c>
      <c r="S37">
        <f t="shared" si="1"/>
        <v>0</v>
      </c>
      <c r="T37">
        <f t="shared" si="2"/>
        <v>0</v>
      </c>
      <c r="W37" s="99">
        <v>43496</v>
      </c>
      <c r="X37">
        <f t="shared" si="3"/>
        <v>5</v>
      </c>
      <c r="Y37">
        <f t="shared" si="4"/>
        <v>0</v>
      </c>
      <c r="Z37">
        <f t="shared" si="5"/>
        <v>0</v>
      </c>
      <c r="AC37" s="99">
        <v>43861</v>
      </c>
      <c r="AD37">
        <f t="shared" si="6"/>
        <v>6</v>
      </c>
      <c r="AE37">
        <f t="shared" si="7"/>
        <v>0</v>
      </c>
      <c r="AF37">
        <f t="shared" si="8"/>
        <v>0</v>
      </c>
    </row>
    <row r="38" spans="1:32" ht="12.75">
      <c r="A38" s="205"/>
      <c r="B38" s="205"/>
      <c r="C38" s="205"/>
      <c r="D38" s="205"/>
      <c r="Q38" s="99">
        <v>43132</v>
      </c>
      <c r="R38">
        <f t="shared" si="0"/>
        <v>5</v>
      </c>
      <c r="S38">
        <f t="shared" si="1"/>
        <v>0</v>
      </c>
      <c r="T38">
        <f t="shared" si="2"/>
        <v>0</v>
      </c>
      <c r="W38" s="99">
        <v>43497</v>
      </c>
      <c r="X38">
        <f t="shared" si="3"/>
        <v>6</v>
      </c>
      <c r="Y38">
        <f t="shared" si="4"/>
        <v>0</v>
      </c>
      <c r="Z38">
        <f t="shared" si="5"/>
        <v>0</v>
      </c>
      <c r="AC38" s="99">
        <v>43862</v>
      </c>
      <c r="AD38">
        <f t="shared" si="6"/>
        <v>7</v>
      </c>
      <c r="AE38">
        <f t="shared" si="7"/>
        <v>0</v>
      </c>
      <c r="AF38">
        <f t="shared" si="8"/>
        <v>1</v>
      </c>
    </row>
    <row r="39" spans="1:32" ht="12.75">
      <c r="A39" s="205"/>
      <c r="B39" s="205"/>
      <c r="C39" s="205"/>
      <c r="D39" s="205"/>
      <c r="Q39" s="99">
        <v>43133</v>
      </c>
      <c r="R39">
        <f t="shared" si="0"/>
        <v>6</v>
      </c>
      <c r="S39">
        <f t="shared" si="1"/>
        <v>0</v>
      </c>
      <c r="T39">
        <f t="shared" si="2"/>
        <v>0</v>
      </c>
      <c r="W39" s="99">
        <v>43498</v>
      </c>
      <c r="X39">
        <f t="shared" si="3"/>
        <v>7</v>
      </c>
      <c r="Y39">
        <f t="shared" si="4"/>
        <v>0</v>
      </c>
      <c r="Z39">
        <f t="shared" si="5"/>
        <v>1</v>
      </c>
      <c r="AC39" s="99">
        <v>43863</v>
      </c>
      <c r="AD39">
        <f t="shared" si="6"/>
        <v>1</v>
      </c>
      <c r="AE39">
        <f t="shared" si="7"/>
        <v>1</v>
      </c>
      <c r="AF39">
        <f t="shared" si="8"/>
        <v>0</v>
      </c>
    </row>
    <row r="40" spans="1:32" ht="16" thickBot="1">
      <c r="A40" s="192">
        <v>2020</v>
      </c>
      <c r="B40" s="193" t="s">
        <v>50</v>
      </c>
      <c r="C40" s="193" t="s">
        <v>51</v>
      </c>
      <c r="D40" s="193" t="s">
        <v>52</v>
      </c>
      <c r="Q40" s="99">
        <v>43134</v>
      </c>
      <c r="R40">
        <f t="shared" si="0"/>
        <v>7</v>
      </c>
      <c r="S40">
        <f t="shared" si="1"/>
        <v>0</v>
      </c>
      <c r="T40">
        <f t="shared" si="2"/>
        <v>1</v>
      </c>
      <c r="W40" s="99">
        <v>43499</v>
      </c>
      <c r="X40">
        <f t="shared" si="3"/>
        <v>1</v>
      </c>
      <c r="Y40">
        <f t="shared" si="4"/>
        <v>1</v>
      </c>
      <c r="Z40">
        <f t="shared" si="5"/>
        <v>0</v>
      </c>
      <c r="AC40" s="99">
        <v>43864</v>
      </c>
      <c r="AD40">
        <f t="shared" si="6"/>
        <v>2</v>
      </c>
      <c r="AE40">
        <f t="shared" si="7"/>
        <v>0</v>
      </c>
      <c r="AF40">
        <f t="shared" si="8"/>
        <v>0</v>
      </c>
    </row>
    <row r="41" spans="1:32" ht="12.75">
      <c r="A41" s="194" t="s">
        <v>53</v>
      </c>
      <c r="B41" s="195">
        <v>49</v>
      </c>
      <c r="C41" s="195">
        <v>9</v>
      </c>
      <c r="D41" s="196">
        <v>10</v>
      </c>
      <c r="Q41" s="99">
        <v>43135</v>
      </c>
      <c r="R41">
        <f t="shared" si="0"/>
        <v>1</v>
      </c>
      <c r="S41">
        <f t="shared" si="1"/>
        <v>1</v>
      </c>
      <c r="T41">
        <f t="shared" si="2"/>
        <v>0</v>
      </c>
      <c r="W41" s="99">
        <v>43500</v>
      </c>
      <c r="X41">
        <f t="shared" si="3"/>
        <v>2</v>
      </c>
      <c r="Y41">
        <f t="shared" si="4"/>
        <v>0</v>
      </c>
      <c r="Z41">
        <f t="shared" si="5"/>
        <v>0</v>
      </c>
      <c r="AC41" s="99">
        <v>43865</v>
      </c>
      <c r="AD41">
        <f t="shared" si="6"/>
        <v>3</v>
      </c>
      <c r="AE41">
        <f t="shared" si="7"/>
        <v>0</v>
      </c>
      <c r="AF41">
        <f t="shared" si="8"/>
        <v>0</v>
      </c>
    </row>
    <row r="42" spans="1:32" ht="12.75">
      <c r="A42" s="197" t="s">
        <v>57</v>
      </c>
      <c r="B42" s="198">
        <v>127</v>
      </c>
      <c r="C42" s="198">
        <v>26</v>
      </c>
      <c r="D42" s="199">
        <v>29</v>
      </c>
      <c r="Q42" s="99">
        <v>43136</v>
      </c>
      <c r="R42">
        <f t="shared" si="0"/>
        <v>2</v>
      </c>
      <c r="S42">
        <f t="shared" si="1"/>
        <v>0</v>
      </c>
      <c r="T42">
        <f t="shared" si="2"/>
        <v>0</v>
      </c>
      <c r="W42" s="99">
        <v>43501</v>
      </c>
      <c r="X42">
        <f t="shared" si="3"/>
        <v>3</v>
      </c>
      <c r="Y42">
        <f t="shared" si="4"/>
        <v>0</v>
      </c>
      <c r="Z42">
        <f t="shared" si="5"/>
        <v>0</v>
      </c>
      <c r="AC42" s="99">
        <v>43866</v>
      </c>
      <c r="AD42">
        <f t="shared" si="6"/>
        <v>4</v>
      </c>
      <c r="AE42">
        <f t="shared" si="7"/>
        <v>0</v>
      </c>
      <c r="AF42">
        <f t="shared" si="8"/>
        <v>0</v>
      </c>
    </row>
    <row r="43" spans="1:32" ht="13" thickBot="1">
      <c r="A43" s="200" t="s">
        <v>53</v>
      </c>
      <c r="B43" s="201">
        <v>79</v>
      </c>
      <c r="C43" s="201">
        <v>17</v>
      </c>
      <c r="D43" s="202">
        <v>19</v>
      </c>
      <c r="Q43" s="99">
        <v>43137</v>
      </c>
      <c r="R43">
        <f t="shared" si="0"/>
        <v>3</v>
      </c>
      <c r="S43">
        <f t="shared" si="1"/>
        <v>0</v>
      </c>
      <c r="T43">
        <f t="shared" si="2"/>
        <v>0</v>
      </c>
      <c r="W43" s="99">
        <v>43502</v>
      </c>
      <c r="X43">
        <f t="shared" si="3"/>
        <v>4</v>
      </c>
      <c r="Y43">
        <f t="shared" si="4"/>
        <v>0</v>
      </c>
      <c r="Z43">
        <f t="shared" si="5"/>
        <v>0</v>
      </c>
      <c r="AC43" s="99">
        <v>43867</v>
      </c>
      <c r="AD43">
        <f t="shared" si="6"/>
        <v>5</v>
      </c>
      <c r="AE43">
        <f t="shared" si="7"/>
        <v>0</v>
      </c>
      <c r="AF43">
        <f t="shared" si="8"/>
        <v>0</v>
      </c>
    </row>
    <row r="44" spans="1:32" ht="12.75">
      <c r="A44" s="203" t="s">
        <v>40</v>
      </c>
      <c r="B44" s="204">
        <f>SUM(B41:B43)</f>
        <v>255</v>
      </c>
      <c r="C44" s="204">
        <f>SUM(C41:C43)</f>
        <v>52</v>
      </c>
      <c r="D44" s="204">
        <f>SUM(D41:D43)</f>
        <v>58</v>
      </c>
      <c r="Q44" s="99">
        <v>43138</v>
      </c>
      <c r="R44">
        <f t="shared" si="0"/>
        <v>4</v>
      </c>
      <c r="S44">
        <f t="shared" si="1"/>
        <v>0</v>
      </c>
      <c r="T44">
        <f t="shared" si="2"/>
        <v>0</v>
      </c>
      <c r="W44" s="99">
        <v>43503</v>
      </c>
      <c r="X44">
        <f t="shared" si="3"/>
        <v>5</v>
      </c>
      <c r="Y44">
        <f t="shared" si="4"/>
        <v>0</v>
      </c>
      <c r="Z44">
        <f t="shared" si="5"/>
        <v>0</v>
      </c>
      <c r="AC44" s="99">
        <v>43868</v>
      </c>
      <c r="AD44">
        <f t="shared" si="6"/>
        <v>6</v>
      </c>
      <c r="AE44">
        <f t="shared" si="7"/>
        <v>0</v>
      </c>
      <c r="AF44">
        <f t="shared" si="8"/>
        <v>0</v>
      </c>
    </row>
    <row r="45" spans="17:32" ht="12.75">
      <c r="Q45" s="99">
        <v>43139</v>
      </c>
      <c r="R45">
        <f t="shared" si="0"/>
        <v>5</v>
      </c>
      <c r="S45">
        <f t="shared" si="1"/>
        <v>0</v>
      </c>
      <c r="T45">
        <f t="shared" si="2"/>
        <v>0</v>
      </c>
      <c r="W45" s="99">
        <v>43504</v>
      </c>
      <c r="X45">
        <f t="shared" si="3"/>
        <v>6</v>
      </c>
      <c r="Y45">
        <f t="shared" si="4"/>
        <v>0</v>
      </c>
      <c r="Z45">
        <f t="shared" si="5"/>
        <v>0</v>
      </c>
      <c r="AC45" s="99">
        <v>43869</v>
      </c>
      <c r="AD45">
        <f t="shared" si="6"/>
        <v>7</v>
      </c>
      <c r="AE45">
        <f t="shared" si="7"/>
        <v>0</v>
      </c>
      <c r="AF45">
        <f t="shared" si="8"/>
        <v>1</v>
      </c>
    </row>
    <row r="46" spans="17:32" ht="12.75">
      <c r="Q46" s="99">
        <v>43140</v>
      </c>
      <c r="R46">
        <f t="shared" si="0"/>
        <v>6</v>
      </c>
      <c r="S46">
        <f t="shared" si="1"/>
        <v>0</v>
      </c>
      <c r="T46">
        <f t="shared" si="2"/>
        <v>0</v>
      </c>
      <c r="W46" s="99">
        <v>43505</v>
      </c>
      <c r="X46">
        <f t="shared" si="3"/>
        <v>7</v>
      </c>
      <c r="Y46">
        <f t="shared" si="4"/>
        <v>0</v>
      </c>
      <c r="Z46">
        <f t="shared" si="5"/>
        <v>1</v>
      </c>
      <c r="AC46" s="99">
        <v>43870</v>
      </c>
      <c r="AD46">
        <f t="shared" si="6"/>
        <v>1</v>
      </c>
      <c r="AE46">
        <f t="shared" si="7"/>
        <v>1</v>
      </c>
      <c r="AF46">
        <f t="shared" si="8"/>
        <v>0</v>
      </c>
    </row>
    <row r="47" spans="17:32" ht="12.75">
      <c r="Q47" s="99">
        <v>43141</v>
      </c>
      <c r="R47">
        <f t="shared" si="0"/>
        <v>7</v>
      </c>
      <c r="S47">
        <f t="shared" si="1"/>
        <v>0</v>
      </c>
      <c r="T47">
        <f t="shared" si="2"/>
        <v>1</v>
      </c>
      <c r="W47" s="99">
        <v>43506</v>
      </c>
      <c r="X47">
        <f t="shared" si="3"/>
        <v>1</v>
      </c>
      <c r="Y47">
        <f t="shared" si="4"/>
        <v>1</v>
      </c>
      <c r="Z47">
        <f t="shared" si="5"/>
        <v>0</v>
      </c>
      <c r="AC47" s="99">
        <v>43871</v>
      </c>
      <c r="AD47">
        <f t="shared" si="6"/>
        <v>2</v>
      </c>
      <c r="AE47">
        <f t="shared" si="7"/>
        <v>0</v>
      </c>
      <c r="AF47">
        <f t="shared" si="8"/>
        <v>0</v>
      </c>
    </row>
    <row r="48" spans="17:32" ht="12.75">
      <c r="Q48" s="99">
        <v>43142</v>
      </c>
      <c r="R48">
        <f t="shared" si="0"/>
        <v>1</v>
      </c>
      <c r="S48">
        <f t="shared" si="1"/>
        <v>1</v>
      </c>
      <c r="T48">
        <f t="shared" si="2"/>
        <v>0</v>
      </c>
      <c r="W48" s="99">
        <v>43507</v>
      </c>
      <c r="X48">
        <f t="shared" si="3"/>
        <v>2</v>
      </c>
      <c r="Y48">
        <f t="shared" si="4"/>
        <v>0</v>
      </c>
      <c r="Z48">
        <f t="shared" si="5"/>
        <v>0</v>
      </c>
      <c r="AC48" s="99">
        <v>43872</v>
      </c>
      <c r="AD48">
        <f t="shared" si="6"/>
        <v>3</v>
      </c>
      <c r="AE48">
        <f t="shared" si="7"/>
        <v>0</v>
      </c>
      <c r="AF48">
        <f t="shared" si="8"/>
        <v>0</v>
      </c>
    </row>
    <row r="49" spans="17:32" ht="12.75">
      <c r="Q49" s="99">
        <v>43143</v>
      </c>
      <c r="R49">
        <f t="shared" si="0"/>
        <v>2</v>
      </c>
      <c r="S49">
        <f t="shared" si="1"/>
        <v>0</v>
      </c>
      <c r="T49">
        <f t="shared" si="2"/>
        <v>0</v>
      </c>
      <c r="W49" s="99">
        <v>43508</v>
      </c>
      <c r="X49">
        <f t="shared" si="3"/>
        <v>3</v>
      </c>
      <c r="Y49">
        <f t="shared" si="4"/>
        <v>0</v>
      </c>
      <c r="Z49">
        <f t="shared" si="5"/>
        <v>0</v>
      </c>
      <c r="AC49" s="99">
        <v>43873</v>
      </c>
      <c r="AD49">
        <f t="shared" si="6"/>
        <v>4</v>
      </c>
      <c r="AE49">
        <f t="shared" si="7"/>
        <v>0</v>
      </c>
      <c r="AF49">
        <f t="shared" si="8"/>
        <v>0</v>
      </c>
    </row>
    <row r="50" spans="17:32" ht="12.75">
      <c r="Q50" s="99">
        <v>43144</v>
      </c>
      <c r="R50">
        <f t="shared" si="0"/>
        <v>3</v>
      </c>
      <c r="S50">
        <f t="shared" si="1"/>
        <v>0</v>
      </c>
      <c r="T50">
        <f t="shared" si="2"/>
        <v>0</v>
      </c>
      <c r="W50" s="99">
        <v>43509</v>
      </c>
      <c r="X50">
        <f t="shared" si="3"/>
        <v>4</v>
      </c>
      <c r="Y50">
        <f t="shared" si="4"/>
        <v>0</v>
      </c>
      <c r="Z50">
        <f t="shared" si="5"/>
        <v>0</v>
      </c>
      <c r="AC50" s="99">
        <v>43874</v>
      </c>
      <c r="AD50">
        <f t="shared" si="6"/>
        <v>5</v>
      </c>
      <c r="AE50">
        <f t="shared" si="7"/>
        <v>0</v>
      </c>
      <c r="AF50">
        <f t="shared" si="8"/>
        <v>0</v>
      </c>
    </row>
    <row r="51" spans="17:32" ht="12.75">
      <c r="Q51" s="99">
        <v>43145</v>
      </c>
      <c r="R51">
        <f t="shared" si="0"/>
        <v>4</v>
      </c>
      <c r="S51">
        <f t="shared" si="1"/>
        <v>0</v>
      </c>
      <c r="T51">
        <f t="shared" si="2"/>
        <v>0</v>
      </c>
      <c r="W51" s="99">
        <v>43510</v>
      </c>
      <c r="X51">
        <f t="shared" si="3"/>
        <v>5</v>
      </c>
      <c r="Y51">
        <f t="shared" si="4"/>
        <v>0</v>
      </c>
      <c r="Z51">
        <f t="shared" si="5"/>
        <v>0</v>
      </c>
      <c r="AC51" s="99">
        <v>43875</v>
      </c>
      <c r="AD51">
        <f t="shared" si="6"/>
        <v>6</v>
      </c>
      <c r="AE51">
        <f t="shared" si="7"/>
        <v>0</v>
      </c>
      <c r="AF51">
        <f t="shared" si="8"/>
        <v>0</v>
      </c>
    </row>
    <row r="52" spans="17:32" ht="12.75">
      <c r="Q52" s="99">
        <v>43146</v>
      </c>
      <c r="R52">
        <f t="shared" si="0"/>
        <v>5</v>
      </c>
      <c r="S52">
        <f t="shared" si="1"/>
        <v>0</v>
      </c>
      <c r="T52">
        <f t="shared" si="2"/>
        <v>0</v>
      </c>
      <c r="W52" s="99">
        <v>43511</v>
      </c>
      <c r="X52">
        <f t="shared" si="3"/>
        <v>6</v>
      </c>
      <c r="Y52">
        <f t="shared" si="4"/>
        <v>0</v>
      </c>
      <c r="Z52">
        <f t="shared" si="5"/>
        <v>0</v>
      </c>
      <c r="AC52" s="99">
        <v>43876</v>
      </c>
      <c r="AD52">
        <f t="shared" si="6"/>
        <v>7</v>
      </c>
      <c r="AE52">
        <f t="shared" si="7"/>
        <v>0</v>
      </c>
      <c r="AF52">
        <f t="shared" si="8"/>
        <v>1</v>
      </c>
    </row>
    <row r="53" spans="17:32" ht="12.75">
      <c r="Q53" s="99">
        <v>43147</v>
      </c>
      <c r="R53">
        <f t="shared" si="0"/>
        <v>6</v>
      </c>
      <c r="S53">
        <f t="shared" si="1"/>
        <v>0</v>
      </c>
      <c r="T53">
        <f t="shared" si="2"/>
        <v>0</v>
      </c>
      <c r="W53" s="99">
        <v>43512</v>
      </c>
      <c r="X53">
        <f t="shared" si="3"/>
        <v>7</v>
      </c>
      <c r="Y53">
        <f t="shared" si="4"/>
        <v>0</v>
      </c>
      <c r="Z53">
        <f t="shared" si="5"/>
        <v>1</v>
      </c>
      <c r="AC53" s="99">
        <v>43877</v>
      </c>
      <c r="AD53">
        <f t="shared" si="6"/>
        <v>1</v>
      </c>
      <c r="AE53">
        <f t="shared" si="7"/>
        <v>1</v>
      </c>
      <c r="AF53">
        <f t="shared" si="8"/>
        <v>0</v>
      </c>
    </row>
    <row r="54" spans="17:32" ht="12.75">
      <c r="Q54" s="99">
        <v>43148</v>
      </c>
      <c r="R54">
        <f t="shared" si="0"/>
        <v>7</v>
      </c>
      <c r="S54">
        <f t="shared" si="1"/>
        <v>0</v>
      </c>
      <c r="T54">
        <f t="shared" si="2"/>
        <v>1</v>
      </c>
      <c r="W54" s="99">
        <v>43513</v>
      </c>
      <c r="X54">
        <f t="shared" si="3"/>
        <v>1</v>
      </c>
      <c r="Y54">
        <f t="shared" si="4"/>
        <v>1</v>
      </c>
      <c r="Z54">
        <f t="shared" si="5"/>
        <v>0</v>
      </c>
      <c r="AC54" s="99">
        <v>43878</v>
      </c>
      <c r="AD54">
        <f t="shared" si="6"/>
        <v>2</v>
      </c>
      <c r="AE54">
        <f t="shared" si="7"/>
        <v>0</v>
      </c>
      <c r="AF54">
        <f t="shared" si="8"/>
        <v>0</v>
      </c>
    </row>
    <row r="55" spans="17:32" ht="12.75">
      <c r="Q55" s="99">
        <v>43149</v>
      </c>
      <c r="R55">
        <f t="shared" si="0"/>
        <v>1</v>
      </c>
      <c r="S55">
        <f t="shared" si="1"/>
        <v>1</v>
      </c>
      <c r="T55">
        <f t="shared" si="2"/>
        <v>0</v>
      </c>
      <c r="W55" s="99">
        <v>43514</v>
      </c>
      <c r="X55">
        <f t="shared" si="3"/>
        <v>2</v>
      </c>
      <c r="Y55">
        <f t="shared" si="4"/>
        <v>0</v>
      </c>
      <c r="Z55">
        <f t="shared" si="5"/>
        <v>0</v>
      </c>
      <c r="AC55" s="99">
        <v>43879</v>
      </c>
      <c r="AD55">
        <f t="shared" si="6"/>
        <v>3</v>
      </c>
      <c r="AE55">
        <f t="shared" si="7"/>
        <v>0</v>
      </c>
      <c r="AF55">
        <f t="shared" si="8"/>
        <v>0</v>
      </c>
    </row>
    <row r="56" spans="17:32" ht="12.75">
      <c r="Q56" s="99">
        <v>43150</v>
      </c>
      <c r="R56">
        <f t="shared" si="0"/>
        <v>2</v>
      </c>
      <c r="S56">
        <f t="shared" si="1"/>
        <v>0</v>
      </c>
      <c r="T56">
        <f t="shared" si="2"/>
        <v>0</v>
      </c>
      <c r="W56" s="99">
        <v>43515</v>
      </c>
      <c r="X56">
        <f t="shared" si="3"/>
        <v>3</v>
      </c>
      <c r="Y56">
        <f t="shared" si="4"/>
        <v>0</v>
      </c>
      <c r="Z56">
        <f t="shared" si="5"/>
        <v>0</v>
      </c>
      <c r="AC56" s="99">
        <v>43880</v>
      </c>
      <c r="AD56">
        <f t="shared" si="6"/>
        <v>4</v>
      </c>
      <c r="AE56">
        <f t="shared" si="7"/>
        <v>0</v>
      </c>
      <c r="AF56">
        <f t="shared" si="8"/>
        <v>0</v>
      </c>
    </row>
    <row r="57" spans="17:32" ht="12.75">
      <c r="Q57" s="99">
        <v>43151</v>
      </c>
      <c r="R57">
        <f t="shared" si="0"/>
        <v>3</v>
      </c>
      <c r="S57">
        <f t="shared" si="1"/>
        <v>0</v>
      </c>
      <c r="T57">
        <f t="shared" si="2"/>
        <v>0</v>
      </c>
      <c r="W57" s="99">
        <v>43516</v>
      </c>
      <c r="X57">
        <f t="shared" si="3"/>
        <v>4</v>
      </c>
      <c r="Y57">
        <f t="shared" si="4"/>
        <v>0</v>
      </c>
      <c r="Z57">
        <f t="shared" si="5"/>
        <v>0</v>
      </c>
      <c r="AC57" s="99">
        <v>43881</v>
      </c>
      <c r="AD57">
        <f t="shared" si="6"/>
        <v>5</v>
      </c>
      <c r="AE57">
        <f t="shared" si="7"/>
        <v>0</v>
      </c>
      <c r="AF57">
        <f t="shared" si="8"/>
        <v>0</v>
      </c>
    </row>
    <row r="58" spans="17:32" ht="12.75">
      <c r="Q58" s="99">
        <v>43152</v>
      </c>
      <c r="R58">
        <f t="shared" si="0"/>
        <v>4</v>
      </c>
      <c r="S58">
        <f t="shared" si="1"/>
        <v>0</v>
      </c>
      <c r="T58">
        <f t="shared" si="2"/>
        <v>0</v>
      </c>
      <c r="W58" s="99">
        <v>43517</v>
      </c>
      <c r="X58">
        <f t="shared" si="3"/>
        <v>5</v>
      </c>
      <c r="Y58">
        <f t="shared" si="4"/>
        <v>0</v>
      </c>
      <c r="Z58">
        <f t="shared" si="5"/>
        <v>0</v>
      </c>
      <c r="AC58" s="99">
        <v>43882</v>
      </c>
      <c r="AD58">
        <f t="shared" si="6"/>
        <v>6</v>
      </c>
      <c r="AE58">
        <f t="shared" si="7"/>
        <v>0</v>
      </c>
      <c r="AF58">
        <f t="shared" si="8"/>
        <v>0</v>
      </c>
    </row>
    <row r="59" spans="17:32" ht="12.75">
      <c r="Q59" s="99">
        <v>43153</v>
      </c>
      <c r="R59">
        <f t="shared" si="0"/>
        <v>5</v>
      </c>
      <c r="S59">
        <f t="shared" si="1"/>
        <v>0</v>
      </c>
      <c r="T59">
        <f t="shared" si="2"/>
        <v>0</v>
      </c>
      <c r="W59" s="99">
        <v>43518</v>
      </c>
      <c r="X59">
        <f t="shared" si="3"/>
        <v>6</v>
      </c>
      <c r="Y59">
        <f t="shared" si="4"/>
        <v>0</v>
      </c>
      <c r="Z59">
        <f t="shared" si="5"/>
        <v>0</v>
      </c>
      <c r="AC59" s="99">
        <v>43883</v>
      </c>
      <c r="AD59">
        <f t="shared" si="6"/>
        <v>7</v>
      </c>
      <c r="AE59">
        <f t="shared" si="7"/>
        <v>0</v>
      </c>
      <c r="AF59">
        <f t="shared" si="8"/>
        <v>1</v>
      </c>
    </row>
    <row r="60" spans="17:32" ht="12.75">
      <c r="Q60" s="99">
        <v>43154</v>
      </c>
      <c r="R60">
        <f t="shared" si="0"/>
        <v>6</v>
      </c>
      <c r="S60">
        <f t="shared" si="1"/>
        <v>0</v>
      </c>
      <c r="T60">
        <f t="shared" si="2"/>
        <v>0</v>
      </c>
      <c r="W60" s="99">
        <v>43519</v>
      </c>
      <c r="X60">
        <f t="shared" si="3"/>
        <v>7</v>
      </c>
      <c r="Y60">
        <f t="shared" si="4"/>
        <v>0</v>
      </c>
      <c r="Z60">
        <f t="shared" si="5"/>
        <v>1</v>
      </c>
      <c r="AC60" s="99">
        <v>43884</v>
      </c>
      <c r="AD60">
        <f t="shared" si="6"/>
        <v>1</v>
      </c>
      <c r="AE60">
        <f t="shared" si="7"/>
        <v>1</v>
      </c>
      <c r="AF60">
        <f t="shared" si="8"/>
        <v>0</v>
      </c>
    </row>
    <row r="61" spans="17:32" ht="12.75">
      <c r="Q61" s="99">
        <v>43155</v>
      </c>
      <c r="R61">
        <f t="shared" si="0"/>
        <v>7</v>
      </c>
      <c r="S61">
        <f t="shared" si="1"/>
        <v>0</v>
      </c>
      <c r="T61">
        <f t="shared" si="2"/>
        <v>1</v>
      </c>
      <c r="W61" s="99">
        <v>43520</v>
      </c>
      <c r="X61">
        <f t="shared" si="3"/>
        <v>1</v>
      </c>
      <c r="Y61">
        <f t="shared" si="4"/>
        <v>1</v>
      </c>
      <c r="Z61">
        <f t="shared" si="5"/>
        <v>0</v>
      </c>
      <c r="AC61" s="99">
        <v>43885</v>
      </c>
      <c r="AD61">
        <f t="shared" si="6"/>
        <v>2</v>
      </c>
      <c r="AE61">
        <f t="shared" si="7"/>
        <v>0</v>
      </c>
      <c r="AF61">
        <f t="shared" si="8"/>
        <v>0</v>
      </c>
    </row>
    <row r="62" spans="17:32" ht="12.75">
      <c r="Q62" s="99">
        <v>43156</v>
      </c>
      <c r="R62">
        <f t="shared" si="0"/>
        <v>1</v>
      </c>
      <c r="S62">
        <f t="shared" si="1"/>
        <v>1</v>
      </c>
      <c r="T62">
        <f t="shared" si="2"/>
        <v>0</v>
      </c>
      <c r="W62" s="99">
        <v>43521</v>
      </c>
      <c r="X62">
        <f t="shared" si="3"/>
        <v>2</v>
      </c>
      <c r="Y62">
        <f t="shared" si="4"/>
        <v>0</v>
      </c>
      <c r="Z62">
        <f t="shared" si="5"/>
        <v>0</v>
      </c>
      <c r="AC62" s="99">
        <v>43886</v>
      </c>
      <c r="AD62">
        <f t="shared" si="6"/>
        <v>3</v>
      </c>
      <c r="AE62">
        <f t="shared" si="7"/>
        <v>0</v>
      </c>
      <c r="AF62">
        <f t="shared" si="8"/>
        <v>0</v>
      </c>
    </row>
    <row r="63" spans="17:32" ht="12.75">
      <c r="Q63" s="99">
        <v>43157</v>
      </c>
      <c r="R63">
        <f t="shared" si="0"/>
        <v>2</v>
      </c>
      <c r="S63">
        <f t="shared" si="1"/>
        <v>0</v>
      </c>
      <c r="T63">
        <f t="shared" si="2"/>
        <v>0</v>
      </c>
      <c r="W63" s="99">
        <v>43522</v>
      </c>
      <c r="X63">
        <f t="shared" si="3"/>
        <v>3</v>
      </c>
      <c r="Y63">
        <f t="shared" si="4"/>
        <v>0</v>
      </c>
      <c r="Z63">
        <f t="shared" si="5"/>
        <v>0</v>
      </c>
      <c r="AC63" s="99">
        <v>43887</v>
      </c>
      <c r="AD63">
        <f t="shared" si="6"/>
        <v>4</v>
      </c>
      <c r="AE63">
        <f t="shared" si="7"/>
        <v>0</v>
      </c>
      <c r="AF63">
        <f t="shared" si="8"/>
        <v>0</v>
      </c>
    </row>
    <row r="64" spans="17:32" ht="12.75">
      <c r="Q64" s="99">
        <v>43158</v>
      </c>
      <c r="R64">
        <f t="shared" si="0"/>
        <v>3</v>
      </c>
      <c r="S64">
        <f t="shared" si="1"/>
        <v>0</v>
      </c>
      <c r="T64">
        <f t="shared" si="2"/>
        <v>0</v>
      </c>
      <c r="W64" s="99">
        <v>43523</v>
      </c>
      <c r="X64">
        <f t="shared" si="3"/>
        <v>4</v>
      </c>
      <c r="Y64">
        <f t="shared" si="4"/>
        <v>0</v>
      </c>
      <c r="Z64">
        <f t="shared" si="5"/>
        <v>0</v>
      </c>
      <c r="AC64" s="99">
        <v>43888</v>
      </c>
      <c r="AD64">
        <f t="shared" si="6"/>
        <v>5</v>
      </c>
      <c r="AE64">
        <f t="shared" si="7"/>
        <v>0</v>
      </c>
      <c r="AF64">
        <f t="shared" si="8"/>
        <v>0</v>
      </c>
    </row>
    <row r="65" spans="17:32" ht="12.75">
      <c r="Q65" s="99">
        <v>43159</v>
      </c>
      <c r="R65">
        <f t="shared" si="0"/>
        <v>4</v>
      </c>
      <c r="S65">
        <f t="shared" si="1"/>
        <v>0</v>
      </c>
      <c r="T65">
        <f t="shared" si="2"/>
        <v>0</v>
      </c>
      <c r="W65" s="99">
        <v>43524</v>
      </c>
      <c r="X65">
        <f t="shared" si="3"/>
        <v>5</v>
      </c>
      <c r="Y65">
        <f t="shared" si="4"/>
        <v>0</v>
      </c>
      <c r="Z65">
        <f t="shared" si="5"/>
        <v>0</v>
      </c>
      <c r="AC65" s="99">
        <v>43889</v>
      </c>
      <c r="AD65">
        <f t="shared" si="6"/>
        <v>6</v>
      </c>
      <c r="AE65">
        <f t="shared" si="7"/>
        <v>0</v>
      </c>
      <c r="AF65">
        <f t="shared" si="8"/>
        <v>0</v>
      </c>
    </row>
    <row r="66" spans="17:32" ht="12.75">
      <c r="Q66" s="99">
        <v>43160</v>
      </c>
      <c r="R66">
        <f t="shared" si="0"/>
        <v>5</v>
      </c>
      <c r="S66">
        <f t="shared" si="1"/>
        <v>0</v>
      </c>
      <c r="T66">
        <f t="shared" si="2"/>
        <v>0</v>
      </c>
      <c r="W66" s="99">
        <v>43525</v>
      </c>
      <c r="X66">
        <f t="shared" si="3"/>
        <v>6</v>
      </c>
      <c r="Y66">
        <f t="shared" si="4"/>
        <v>0</v>
      </c>
      <c r="Z66">
        <f t="shared" si="5"/>
        <v>0</v>
      </c>
      <c r="AC66" s="99">
        <v>43890</v>
      </c>
      <c r="AD66">
        <f t="shared" si="6"/>
        <v>7</v>
      </c>
      <c r="AE66">
        <f t="shared" si="7"/>
        <v>0</v>
      </c>
      <c r="AF66">
        <f t="shared" si="8"/>
        <v>1</v>
      </c>
    </row>
    <row r="67" spans="17:32" ht="12.75">
      <c r="Q67" s="99">
        <v>43161</v>
      </c>
      <c r="R67">
        <f t="shared" si="0"/>
        <v>6</v>
      </c>
      <c r="S67">
        <f t="shared" si="1"/>
        <v>0</v>
      </c>
      <c r="T67">
        <f t="shared" si="2"/>
        <v>0</v>
      </c>
      <c r="W67" s="99">
        <v>43526</v>
      </c>
      <c r="X67">
        <f t="shared" si="3"/>
        <v>7</v>
      </c>
      <c r="Y67">
        <f t="shared" si="4"/>
        <v>0</v>
      </c>
      <c r="Z67">
        <f t="shared" si="5"/>
        <v>1</v>
      </c>
      <c r="AC67" s="99">
        <v>43891</v>
      </c>
      <c r="AD67">
        <f t="shared" si="6"/>
        <v>1</v>
      </c>
      <c r="AE67">
        <f t="shared" si="7"/>
        <v>1</v>
      </c>
      <c r="AF67">
        <f t="shared" si="8"/>
        <v>0</v>
      </c>
    </row>
    <row r="68" spans="17:32" ht="12.75">
      <c r="Q68" s="99">
        <v>43162</v>
      </c>
      <c r="R68">
        <f t="shared" si="0"/>
        <v>7</v>
      </c>
      <c r="S68">
        <f t="shared" si="1"/>
        <v>0</v>
      </c>
      <c r="T68">
        <f t="shared" si="2"/>
        <v>1</v>
      </c>
      <c r="W68" s="99">
        <v>43527</v>
      </c>
      <c r="X68">
        <f t="shared" si="3"/>
        <v>1</v>
      </c>
      <c r="Y68">
        <f t="shared" si="4"/>
        <v>1</v>
      </c>
      <c r="Z68">
        <f t="shared" si="5"/>
        <v>0</v>
      </c>
      <c r="AC68" s="99">
        <v>43892</v>
      </c>
      <c r="AD68">
        <f t="shared" si="6"/>
        <v>2</v>
      </c>
      <c r="AE68">
        <f t="shared" si="7"/>
        <v>0</v>
      </c>
      <c r="AF68">
        <f t="shared" si="8"/>
        <v>0</v>
      </c>
    </row>
    <row r="69" spans="17:32" ht="12.75">
      <c r="Q69" s="99">
        <v>43163</v>
      </c>
      <c r="R69">
        <f t="shared" si="0"/>
        <v>1</v>
      </c>
      <c r="S69">
        <f t="shared" si="1"/>
        <v>1</v>
      </c>
      <c r="T69">
        <f t="shared" si="2"/>
        <v>0</v>
      </c>
      <c r="W69" s="99">
        <v>43528</v>
      </c>
      <c r="X69">
        <f t="shared" si="3"/>
        <v>2</v>
      </c>
      <c r="Y69">
        <f t="shared" si="4"/>
        <v>0</v>
      </c>
      <c r="Z69">
        <f t="shared" si="5"/>
        <v>0</v>
      </c>
      <c r="AC69" s="99">
        <v>43893</v>
      </c>
      <c r="AD69">
        <f t="shared" si="6"/>
        <v>3</v>
      </c>
      <c r="AE69">
        <f t="shared" si="7"/>
        <v>0</v>
      </c>
      <c r="AF69">
        <f t="shared" si="8"/>
        <v>0</v>
      </c>
    </row>
    <row r="70" spans="17:32" ht="12.75">
      <c r="Q70" s="99">
        <v>43164</v>
      </c>
      <c r="R70">
        <f t="shared" si="0"/>
        <v>2</v>
      </c>
      <c r="S70">
        <f t="shared" si="1"/>
        <v>0</v>
      </c>
      <c r="T70">
        <f t="shared" si="2"/>
        <v>0</v>
      </c>
      <c r="W70" s="99">
        <v>43529</v>
      </c>
      <c r="X70">
        <f t="shared" si="3"/>
        <v>3</v>
      </c>
      <c r="Y70">
        <f t="shared" si="4"/>
        <v>0</v>
      </c>
      <c r="Z70">
        <f t="shared" si="5"/>
        <v>0</v>
      </c>
      <c r="AC70" s="99">
        <v>43894</v>
      </c>
      <c r="AD70">
        <f t="shared" si="6"/>
        <v>4</v>
      </c>
      <c r="AE70">
        <f t="shared" si="7"/>
        <v>0</v>
      </c>
      <c r="AF70">
        <f t="shared" si="8"/>
        <v>0</v>
      </c>
    </row>
    <row r="71" spans="17:32" ht="12.75">
      <c r="Q71" s="99">
        <v>43165</v>
      </c>
      <c r="R71">
        <f t="shared" si="0"/>
        <v>3</v>
      </c>
      <c r="S71">
        <f t="shared" si="1"/>
        <v>0</v>
      </c>
      <c r="T71">
        <f t="shared" si="2"/>
        <v>0</v>
      </c>
      <c r="W71" s="99">
        <v>43530</v>
      </c>
      <c r="X71">
        <f t="shared" si="3"/>
        <v>4</v>
      </c>
      <c r="Y71">
        <f t="shared" si="4"/>
        <v>0</v>
      </c>
      <c r="Z71">
        <f t="shared" si="5"/>
        <v>0</v>
      </c>
      <c r="AC71" s="99">
        <v>43895</v>
      </c>
      <c r="AD71">
        <f t="shared" si="6"/>
        <v>5</v>
      </c>
      <c r="AE71">
        <f t="shared" si="7"/>
        <v>0</v>
      </c>
      <c r="AF71">
        <f t="shared" si="8"/>
        <v>0</v>
      </c>
    </row>
    <row r="72" spans="17:32" ht="12.75">
      <c r="Q72" s="99">
        <v>43166</v>
      </c>
      <c r="R72">
        <f aca="true" t="shared" si="9" ref="R72:R135">WEEKDAY(Q72,1)</f>
        <v>4</v>
      </c>
      <c r="S72">
        <f aca="true" t="shared" si="10" ref="S72:S135">IF(R72=1,1,0)</f>
        <v>0</v>
      </c>
      <c r="T72">
        <f aca="true" t="shared" si="11" ref="T72:T135">IF(R72=7,1,0)</f>
        <v>0</v>
      </c>
      <c r="W72" s="99">
        <v>43531</v>
      </c>
      <c r="X72">
        <f aca="true" t="shared" si="12" ref="X72:X135">WEEKDAY(W72,1)</f>
        <v>5</v>
      </c>
      <c r="Y72">
        <f aca="true" t="shared" si="13" ref="Y72:Y135">IF(X72=1,1,0)</f>
        <v>0</v>
      </c>
      <c r="Z72">
        <f aca="true" t="shared" si="14" ref="Z72:Z135">IF(X72=7,1,0)</f>
        <v>0</v>
      </c>
      <c r="AC72" s="99">
        <v>43896</v>
      </c>
      <c r="AD72">
        <f aca="true" t="shared" si="15" ref="AD72:AD135">WEEKDAY(AC72,1)</f>
        <v>6</v>
      </c>
      <c r="AE72">
        <f aca="true" t="shared" si="16" ref="AE72:AE135">IF(AD72=1,1,0)</f>
        <v>0</v>
      </c>
      <c r="AF72">
        <f aca="true" t="shared" si="17" ref="AF72:AF135">IF(AD72=7,1,0)</f>
        <v>0</v>
      </c>
    </row>
    <row r="73" spans="17:32" ht="12.75">
      <c r="Q73" s="99">
        <v>43167</v>
      </c>
      <c r="R73">
        <f t="shared" si="9"/>
        <v>5</v>
      </c>
      <c r="S73">
        <f t="shared" si="10"/>
        <v>0</v>
      </c>
      <c r="T73">
        <f t="shared" si="11"/>
        <v>0</v>
      </c>
      <c r="W73" s="99">
        <v>43532</v>
      </c>
      <c r="X73">
        <f t="shared" si="12"/>
        <v>6</v>
      </c>
      <c r="Y73">
        <f t="shared" si="13"/>
        <v>0</v>
      </c>
      <c r="Z73">
        <f t="shared" si="14"/>
        <v>0</v>
      </c>
      <c r="AC73" s="99">
        <v>43897</v>
      </c>
      <c r="AD73">
        <f t="shared" si="15"/>
        <v>7</v>
      </c>
      <c r="AE73">
        <f t="shared" si="16"/>
        <v>0</v>
      </c>
      <c r="AF73">
        <f t="shared" si="17"/>
        <v>1</v>
      </c>
    </row>
    <row r="74" spans="17:32" ht="12.75">
      <c r="Q74" s="99">
        <v>43168</v>
      </c>
      <c r="R74">
        <f t="shared" si="9"/>
        <v>6</v>
      </c>
      <c r="S74">
        <f t="shared" si="10"/>
        <v>0</v>
      </c>
      <c r="T74">
        <f t="shared" si="11"/>
        <v>0</v>
      </c>
      <c r="W74" s="99">
        <v>43533</v>
      </c>
      <c r="X74">
        <f t="shared" si="12"/>
        <v>7</v>
      </c>
      <c r="Y74">
        <f t="shared" si="13"/>
        <v>0</v>
      </c>
      <c r="Z74">
        <f t="shared" si="14"/>
        <v>1</v>
      </c>
      <c r="AC74" s="99">
        <v>43898</v>
      </c>
      <c r="AD74">
        <f t="shared" si="15"/>
        <v>1</v>
      </c>
      <c r="AE74">
        <f t="shared" si="16"/>
        <v>1</v>
      </c>
      <c r="AF74">
        <f t="shared" si="17"/>
        <v>0</v>
      </c>
    </row>
    <row r="75" spans="17:32" ht="12.75">
      <c r="Q75" s="100">
        <v>43169</v>
      </c>
      <c r="R75">
        <f t="shared" si="9"/>
        <v>7</v>
      </c>
      <c r="S75">
        <f t="shared" si="10"/>
        <v>0</v>
      </c>
      <c r="T75">
        <f t="shared" si="11"/>
        <v>1</v>
      </c>
      <c r="W75" s="99">
        <v>43534</v>
      </c>
      <c r="X75">
        <f t="shared" si="12"/>
        <v>1</v>
      </c>
      <c r="Y75">
        <f t="shared" si="13"/>
        <v>1</v>
      </c>
      <c r="Z75">
        <f t="shared" si="14"/>
        <v>0</v>
      </c>
      <c r="AC75" s="99">
        <v>43899</v>
      </c>
      <c r="AD75">
        <f t="shared" si="15"/>
        <v>2</v>
      </c>
      <c r="AE75">
        <f t="shared" si="16"/>
        <v>0</v>
      </c>
      <c r="AF75">
        <f t="shared" si="17"/>
        <v>0</v>
      </c>
    </row>
    <row r="76" spans="17:32" ht="12.75">
      <c r="Q76" s="100">
        <v>43170</v>
      </c>
      <c r="R76">
        <f t="shared" si="9"/>
        <v>1</v>
      </c>
      <c r="S76">
        <f t="shared" si="10"/>
        <v>1</v>
      </c>
      <c r="T76">
        <f t="shared" si="11"/>
        <v>0</v>
      </c>
      <c r="W76" s="99">
        <v>43535</v>
      </c>
      <c r="X76">
        <f t="shared" si="12"/>
        <v>2</v>
      </c>
      <c r="Y76">
        <f t="shared" si="13"/>
        <v>0</v>
      </c>
      <c r="Z76">
        <f t="shared" si="14"/>
        <v>0</v>
      </c>
      <c r="AC76" s="99">
        <v>43900</v>
      </c>
      <c r="AD76">
        <f t="shared" si="15"/>
        <v>3</v>
      </c>
      <c r="AE76">
        <f t="shared" si="16"/>
        <v>0</v>
      </c>
      <c r="AF76">
        <f t="shared" si="17"/>
        <v>0</v>
      </c>
    </row>
    <row r="77" spans="17:32" ht="12.75">
      <c r="Q77" s="100">
        <v>43171</v>
      </c>
      <c r="R77">
        <f t="shared" si="9"/>
        <v>2</v>
      </c>
      <c r="S77">
        <f t="shared" si="10"/>
        <v>0</v>
      </c>
      <c r="T77">
        <f t="shared" si="11"/>
        <v>0</v>
      </c>
      <c r="W77" s="99">
        <v>43536</v>
      </c>
      <c r="X77">
        <f t="shared" si="12"/>
        <v>3</v>
      </c>
      <c r="Y77">
        <f t="shared" si="13"/>
        <v>0</v>
      </c>
      <c r="Z77">
        <f t="shared" si="14"/>
        <v>0</v>
      </c>
      <c r="AC77" s="99">
        <v>43901</v>
      </c>
      <c r="AD77">
        <f t="shared" si="15"/>
        <v>4</v>
      </c>
      <c r="AE77">
        <f t="shared" si="16"/>
        <v>0</v>
      </c>
      <c r="AF77">
        <f t="shared" si="17"/>
        <v>0</v>
      </c>
    </row>
    <row r="78" spans="17:32" ht="12.75">
      <c r="Q78" s="99">
        <v>43172</v>
      </c>
      <c r="R78">
        <f t="shared" si="9"/>
        <v>3</v>
      </c>
      <c r="S78">
        <f t="shared" si="10"/>
        <v>0</v>
      </c>
      <c r="T78">
        <f t="shared" si="11"/>
        <v>0</v>
      </c>
      <c r="W78" s="99">
        <v>43537</v>
      </c>
      <c r="X78">
        <f t="shared" si="12"/>
        <v>4</v>
      </c>
      <c r="Y78">
        <f t="shared" si="13"/>
        <v>0</v>
      </c>
      <c r="Z78">
        <f t="shared" si="14"/>
        <v>0</v>
      </c>
      <c r="AC78" s="99">
        <v>43902</v>
      </c>
      <c r="AD78">
        <f t="shared" si="15"/>
        <v>5</v>
      </c>
      <c r="AE78">
        <f t="shared" si="16"/>
        <v>0</v>
      </c>
      <c r="AF78">
        <f t="shared" si="17"/>
        <v>0</v>
      </c>
    </row>
    <row r="79" spans="17:32" ht="12.75">
      <c r="Q79" s="99">
        <v>43173</v>
      </c>
      <c r="R79">
        <f t="shared" si="9"/>
        <v>4</v>
      </c>
      <c r="S79">
        <f t="shared" si="10"/>
        <v>0</v>
      </c>
      <c r="T79">
        <f t="shared" si="11"/>
        <v>0</v>
      </c>
      <c r="W79" s="99">
        <v>43538</v>
      </c>
      <c r="X79">
        <f t="shared" si="12"/>
        <v>5</v>
      </c>
      <c r="Y79">
        <f t="shared" si="13"/>
        <v>0</v>
      </c>
      <c r="Z79">
        <f t="shared" si="14"/>
        <v>0</v>
      </c>
      <c r="AC79" s="99">
        <v>43903</v>
      </c>
      <c r="AD79">
        <f t="shared" si="15"/>
        <v>6</v>
      </c>
      <c r="AE79">
        <f t="shared" si="16"/>
        <v>0</v>
      </c>
      <c r="AF79">
        <f t="shared" si="17"/>
        <v>0</v>
      </c>
    </row>
    <row r="80" spans="17:32" ht="12.75">
      <c r="Q80" s="99">
        <v>43174</v>
      </c>
      <c r="R80">
        <f t="shared" si="9"/>
        <v>5</v>
      </c>
      <c r="S80">
        <f t="shared" si="10"/>
        <v>0</v>
      </c>
      <c r="T80">
        <f t="shared" si="11"/>
        <v>0</v>
      </c>
      <c r="W80" s="99">
        <v>43539</v>
      </c>
      <c r="X80">
        <f t="shared" si="12"/>
        <v>6</v>
      </c>
      <c r="Y80">
        <f t="shared" si="13"/>
        <v>0</v>
      </c>
      <c r="Z80">
        <f t="shared" si="14"/>
        <v>0</v>
      </c>
      <c r="AC80" s="99">
        <v>43904</v>
      </c>
      <c r="AD80">
        <f t="shared" si="15"/>
        <v>7</v>
      </c>
      <c r="AE80">
        <f t="shared" si="16"/>
        <v>0</v>
      </c>
      <c r="AF80">
        <f t="shared" si="17"/>
        <v>1</v>
      </c>
    </row>
    <row r="81" spans="17:32" ht="12.75">
      <c r="Q81" s="99">
        <v>43175</v>
      </c>
      <c r="R81">
        <f t="shared" si="9"/>
        <v>6</v>
      </c>
      <c r="S81">
        <f t="shared" si="10"/>
        <v>0</v>
      </c>
      <c r="T81">
        <f t="shared" si="11"/>
        <v>0</v>
      </c>
      <c r="W81" s="99">
        <v>43540</v>
      </c>
      <c r="X81">
        <f t="shared" si="12"/>
        <v>7</v>
      </c>
      <c r="Y81">
        <f t="shared" si="13"/>
        <v>0</v>
      </c>
      <c r="Z81">
        <f t="shared" si="14"/>
        <v>1</v>
      </c>
      <c r="AC81" s="99">
        <v>43905</v>
      </c>
      <c r="AD81">
        <f t="shared" si="15"/>
        <v>1</v>
      </c>
      <c r="AE81">
        <f t="shared" si="16"/>
        <v>1</v>
      </c>
      <c r="AF81">
        <f t="shared" si="17"/>
        <v>0</v>
      </c>
    </row>
    <row r="82" spans="17:32" ht="12.75">
      <c r="Q82" s="99">
        <v>43176</v>
      </c>
      <c r="R82">
        <f t="shared" si="9"/>
        <v>7</v>
      </c>
      <c r="S82">
        <f t="shared" si="10"/>
        <v>0</v>
      </c>
      <c r="T82">
        <f t="shared" si="11"/>
        <v>1</v>
      </c>
      <c r="W82" s="99">
        <v>43541</v>
      </c>
      <c r="X82">
        <f t="shared" si="12"/>
        <v>1</v>
      </c>
      <c r="Y82">
        <f t="shared" si="13"/>
        <v>1</v>
      </c>
      <c r="Z82">
        <f t="shared" si="14"/>
        <v>0</v>
      </c>
      <c r="AC82" s="99">
        <v>43906</v>
      </c>
      <c r="AD82">
        <f t="shared" si="15"/>
        <v>2</v>
      </c>
      <c r="AE82">
        <f t="shared" si="16"/>
        <v>0</v>
      </c>
      <c r="AF82">
        <f t="shared" si="17"/>
        <v>0</v>
      </c>
    </row>
    <row r="83" spans="17:32" ht="12.75">
      <c r="Q83" s="99">
        <v>43177</v>
      </c>
      <c r="R83">
        <f t="shared" si="9"/>
        <v>1</v>
      </c>
      <c r="S83">
        <f t="shared" si="10"/>
        <v>1</v>
      </c>
      <c r="T83">
        <f t="shared" si="11"/>
        <v>0</v>
      </c>
      <c r="W83" s="99">
        <v>43542</v>
      </c>
      <c r="X83">
        <f t="shared" si="12"/>
        <v>2</v>
      </c>
      <c r="Y83">
        <f t="shared" si="13"/>
        <v>0</v>
      </c>
      <c r="Z83">
        <f t="shared" si="14"/>
        <v>0</v>
      </c>
      <c r="AC83" s="99">
        <v>43907</v>
      </c>
      <c r="AD83">
        <f t="shared" si="15"/>
        <v>3</v>
      </c>
      <c r="AE83">
        <f t="shared" si="16"/>
        <v>0</v>
      </c>
      <c r="AF83">
        <f t="shared" si="17"/>
        <v>0</v>
      </c>
    </row>
    <row r="84" spans="17:32" ht="12.75">
      <c r="Q84" s="99">
        <v>43178</v>
      </c>
      <c r="R84">
        <f t="shared" si="9"/>
        <v>2</v>
      </c>
      <c r="S84">
        <f t="shared" si="10"/>
        <v>0</v>
      </c>
      <c r="T84">
        <f t="shared" si="11"/>
        <v>0</v>
      </c>
      <c r="W84" s="99">
        <v>43543</v>
      </c>
      <c r="X84">
        <f t="shared" si="12"/>
        <v>3</v>
      </c>
      <c r="Y84">
        <f t="shared" si="13"/>
        <v>0</v>
      </c>
      <c r="Z84">
        <f t="shared" si="14"/>
        <v>0</v>
      </c>
      <c r="AC84" s="99">
        <v>43908</v>
      </c>
      <c r="AD84">
        <f t="shared" si="15"/>
        <v>4</v>
      </c>
      <c r="AE84">
        <f t="shared" si="16"/>
        <v>0</v>
      </c>
      <c r="AF84">
        <f t="shared" si="17"/>
        <v>0</v>
      </c>
    </row>
    <row r="85" spans="17:32" ht="12.75">
      <c r="Q85" s="99">
        <v>43179</v>
      </c>
      <c r="R85">
        <f t="shared" si="9"/>
        <v>3</v>
      </c>
      <c r="S85">
        <f t="shared" si="10"/>
        <v>0</v>
      </c>
      <c r="T85">
        <f t="shared" si="11"/>
        <v>0</v>
      </c>
      <c r="W85" s="99">
        <v>43544</v>
      </c>
      <c r="X85">
        <f t="shared" si="12"/>
        <v>4</v>
      </c>
      <c r="Y85">
        <f t="shared" si="13"/>
        <v>0</v>
      </c>
      <c r="Z85">
        <f t="shared" si="14"/>
        <v>0</v>
      </c>
      <c r="AC85" s="99">
        <v>43909</v>
      </c>
      <c r="AD85">
        <f t="shared" si="15"/>
        <v>5</v>
      </c>
      <c r="AE85">
        <f t="shared" si="16"/>
        <v>0</v>
      </c>
      <c r="AF85">
        <f t="shared" si="17"/>
        <v>0</v>
      </c>
    </row>
    <row r="86" spans="17:32" ht="12.75">
      <c r="Q86" s="99">
        <v>43180</v>
      </c>
      <c r="R86">
        <f t="shared" si="9"/>
        <v>4</v>
      </c>
      <c r="S86">
        <f t="shared" si="10"/>
        <v>0</v>
      </c>
      <c r="T86">
        <f t="shared" si="11"/>
        <v>0</v>
      </c>
      <c r="W86" s="99">
        <v>43545</v>
      </c>
      <c r="X86">
        <f t="shared" si="12"/>
        <v>5</v>
      </c>
      <c r="Y86">
        <f t="shared" si="13"/>
        <v>0</v>
      </c>
      <c r="Z86">
        <f t="shared" si="14"/>
        <v>0</v>
      </c>
      <c r="AC86" s="99">
        <v>43910</v>
      </c>
      <c r="AD86">
        <f t="shared" si="15"/>
        <v>6</v>
      </c>
      <c r="AE86">
        <f t="shared" si="16"/>
        <v>0</v>
      </c>
      <c r="AF86">
        <f t="shared" si="17"/>
        <v>0</v>
      </c>
    </row>
    <row r="87" spans="17:32" ht="12.75">
      <c r="Q87" s="99">
        <v>43181</v>
      </c>
      <c r="R87">
        <f t="shared" si="9"/>
        <v>5</v>
      </c>
      <c r="S87">
        <f t="shared" si="10"/>
        <v>0</v>
      </c>
      <c r="T87">
        <f t="shared" si="11"/>
        <v>0</v>
      </c>
      <c r="W87" s="99">
        <v>43546</v>
      </c>
      <c r="X87">
        <f t="shared" si="12"/>
        <v>6</v>
      </c>
      <c r="Y87">
        <f t="shared" si="13"/>
        <v>0</v>
      </c>
      <c r="Z87">
        <f t="shared" si="14"/>
        <v>0</v>
      </c>
      <c r="AC87" s="99">
        <v>43911</v>
      </c>
      <c r="AD87">
        <f t="shared" si="15"/>
        <v>7</v>
      </c>
      <c r="AE87">
        <f t="shared" si="16"/>
        <v>0</v>
      </c>
      <c r="AF87">
        <f t="shared" si="17"/>
        <v>1</v>
      </c>
    </row>
    <row r="88" spans="17:32" ht="12.75">
      <c r="Q88" s="99">
        <v>43182</v>
      </c>
      <c r="R88">
        <f t="shared" si="9"/>
        <v>6</v>
      </c>
      <c r="S88">
        <f t="shared" si="10"/>
        <v>0</v>
      </c>
      <c r="T88">
        <f t="shared" si="11"/>
        <v>0</v>
      </c>
      <c r="W88" s="99">
        <v>43547</v>
      </c>
      <c r="X88">
        <f t="shared" si="12"/>
        <v>7</v>
      </c>
      <c r="Y88">
        <f t="shared" si="13"/>
        <v>0</v>
      </c>
      <c r="Z88">
        <f t="shared" si="14"/>
        <v>1</v>
      </c>
      <c r="AC88" s="99">
        <v>43912</v>
      </c>
      <c r="AD88">
        <f t="shared" si="15"/>
        <v>1</v>
      </c>
      <c r="AE88">
        <f t="shared" si="16"/>
        <v>1</v>
      </c>
      <c r="AF88">
        <f t="shared" si="17"/>
        <v>0</v>
      </c>
    </row>
    <row r="89" spans="17:32" ht="12.75">
      <c r="Q89" s="99">
        <v>43183</v>
      </c>
      <c r="R89">
        <f t="shared" si="9"/>
        <v>7</v>
      </c>
      <c r="S89">
        <f t="shared" si="10"/>
        <v>0</v>
      </c>
      <c r="T89">
        <f t="shared" si="11"/>
        <v>1</v>
      </c>
      <c r="W89" s="99">
        <v>43548</v>
      </c>
      <c r="X89">
        <f t="shared" si="12"/>
        <v>1</v>
      </c>
      <c r="Y89">
        <f t="shared" si="13"/>
        <v>1</v>
      </c>
      <c r="Z89">
        <f t="shared" si="14"/>
        <v>0</v>
      </c>
      <c r="AC89" s="99">
        <v>43913</v>
      </c>
      <c r="AD89">
        <f t="shared" si="15"/>
        <v>2</v>
      </c>
      <c r="AE89">
        <f t="shared" si="16"/>
        <v>0</v>
      </c>
      <c r="AF89">
        <f t="shared" si="17"/>
        <v>0</v>
      </c>
    </row>
    <row r="90" spans="17:32" ht="12.75">
      <c r="Q90" s="99">
        <v>43184</v>
      </c>
      <c r="R90">
        <f t="shared" si="9"/>
        <v>1</v>
      </c>
      <c r="S90">
        <f t="shared" si="10"/>
        <v>1</v>
      </c>
      <c r="T90">
        <f t="shared" si="11"/>
        <v>0</v>
      </c>
      <c r="W90" s="99">
        <v>43549</v>
      </c>
      <c r="X90">
        <f t="shared" si="12"/>
        <v>2</v>
      </c>
      <c r="Y90">
        <f t="shared" si="13"/>
        <v>0</v>
      </c>
      <c r="Z90">
        <f t="shared" si="14"/>
        <v>0</v>
      </c>
      <c r="AC90" s="99">
        <v>43914</v>
      </c>
      <c r="AD90">
        <f t="shared" si="15"/>
        <v>3</v>
      </c>
      <c r="AE90">
        <f t="shared" si="16"/>
        <v>0</v>
      </c>
      <c r="AF90">
        <f t="shared" si="17"/>
        <v>0</v>
      </c>
    </row>
    <row r="91" spans="17:32" ht="12.75">
      <c r="Q91" s="99">
        <v>43185</v>
      </c>
      <c r="R91">
        <f t="shared" si="9"/>
        <v>2</v>
      </c>
      <c r="S91">
        <f t="shared" si="10"/>
        <v>0</v>
      </c>
      <c r="T91">
        <f t="shared" si="11"/>
        <v>0</v>
      </c>
      <c r="W91" s="99">
        <v>43550</v>
      </c>
      <c r="X91">
        <f t="shared" si="12"/>
        <v>3</v>
      </c>
      <c r="Y91">
        <f t="shared" si="13"/>
        <v>0</v>
      </c>
      <c r="Z91">
        <f t="shared" si="14"/>
        <v>0</v>
      </c>
      <c r="AC91" s="99">
        <v>43915</v>
      </c>
      <c r="AD91">
        <f t="shared" si="15"/>
        <v>4</v>
      </c>
      <c r="AE91">
        <f t="shared" si="16"/>
        <v>0</v>
      </c>
      <c r="AF91">
        <f t="shared" si="17"/>
        <v>0</v>
      </c>
    </row>
    <row r="92" spans="17:32" ht="12.75">
      <c r="Q92" s="99">
        <v>43186</v>
      </c>
      <c r="R92">
        <f t="shared" si="9"/>
        <v>3</v>
      </c>
      <c r="S92">
        <f t="shared" si="10"/>
        <v>0</v>
      </c>
      <c r="T92">
        <f t="shared" si="11"/>
        <v>0</v>
      </c>
      <c r="W92" s="99">
        <v>43551</v>
      </c>
      <c r="X92">
        <f t="shared" si="12"/>
        <v>4</v>
      </c>
      <c r="Y92">
        <f t="shared" si="13"/>
        <v>0</v>
      </c>
      <c r="Z92">
        <f t="shared" si="14"/>
        <v>0</v>
      </c>
      <c r="AC92" s="99">
        <v>43916</v>
      </c>
      <c r="AD92">
        <f t="shared" si="15"/>
        <v>5</v>
      </c>
      <c r="AE92">
        <f t="shared" si="16"/>
        <v>0</v>
      </c>
      <c r="AF92">
        <f t="shared" si="17"/>
        <v>0</v>
      </c>
    </row>
    <row r="93" spans="17:32" ht="12.75">
      <c r="Q93" s="99">
        <v>43187</v>
      </c>
      <c r="R93">
        <f t="shared" si="9"/>
        <v>4</v>
      </c>
      <c r="S93">
        <f t="shared" si="10"/>
        <v>0</v>
      </c>
      <c r="T93">
        <f t="shared" si="11"/>
        <v>0</v>
      </c>
      <c r="W93" s="99">
        <v>43552</v>
      </c>
      <c r="X93">
        <f t="shared" si="12"/>
        <v>5</v>
      </c>
      <c r="Y93">
        <f t="shared" si="13"/>
        <v>0</v>
      </c>
      <c r="Z93">
        <f t="shared" si="14"/>
        <v>0</v>
      </c>
      <c r="AC93" s="99">
        <v>43917</v>
      </c>
      <c r="AD93">
        <f t="shared" si="15"/>
        <v>6</v>
      </c>
      <c r="AE93">
        <f t="shared" si="16"/>
        <v>0</v>
      </c>
      <c r="AF93">
        <f t="shared" si="17"/>
        <v>0</v>
      </c>
    </row>
    <row r="94" spans="17:32" ht="12.75">
      <c r="Q94" s="99">
        <v>43188</v>
      </c>
      <c r="R94">
        <f t="shared" si="9"/>
        <v>5</v>
      </c>
      <c r="S94">
        <f t="shared" si="10"/>
        <v>0</v>
      </c>
      <c r="T94">
        <f t="shared" si="11"/>
        <v>0</v>
      </c>
      <c r="W94" s="99">
        <v>43553</v>
      </c>
      <c r="X94">
        <f t="shared" si="12"/>
        <v>6</v>
      </c>
      <c r="Y94">
        <f t="shared" si="13"/>
        <v>0</v>
      </c>
      <c r="Z94">
        <f t="shared" si="14"/>
        <v>0</v>
      </c>
      <c r="AC94" s="99">
        <v>43918</v>
      </c>
      <c r="AD94">
        <f t="shared" si="15"/>
        <v>7</v>
      </c>
      <c r="AE94">
        <f t="shared" si="16"/>
        <v>0</v>
      </c>
      <c r="AF94">
        <f t="shared" si="17"/>
        <v>1</v>
      </c>
    </row>
    <row r="95" spans="17:32" ht="12.75">
      <c r="Q95" s="99">
        <v>43189</v>
      </c>
      <c r="R95">
        <f t="shared" si="9"/>
        <v>6</v>
      </c>
      <c r="S95">
        <f t="shared" si="10"/>
        <v>0</v>
      </c>
      <c r="T95">
        <f t="shared" si="11"/>
        <v>0</v>
      </c>
      <c r="W95" s="99">
        <v>43554</v>
      </c>
      <c r="X95">
        <f t="shared" si="12"/>
        <v>7</v>
      </c>
      <c r="Y95">
        <f t="shared" si="13"/>
        <v>0</v>
      </c>
      <c r="Z95">
        <f t="shared" si="14"/>
        <v>1</v>
      </c>
      <c r="AC95" s="99">
        <v>43919</v>
      </c>
      <c r="AD95">
        <f t="shared" si="15"/>
        <v>1</v>
      </c>
      <c r="AE95">
        <f t="shared" si="16"/>
        <v>1</v>
      </c>
      <c r="AF95">
        <f t="shared" si="17"/>
        <v>0</v>
      </c>
    </row>
    <row r="96" spans="17:32" ht="12.75">
      <c r="Q96" s="99">
        <v>43190</v>
      </c>
      <c r="R96">
        <f t="shared" si="9"/>
        <v>7</v>
      </c>
      <c r="S96">
        <f t="shared" si="10"/>
        <v>0</v>
      </c>
      <c r="T96">
        <f t="shared" si="11"/>
        <v>1</v>
      </c>
      <c r="W96" s="99">
        <v>43555</v>
      </c>
      <c r="X96">
        <f t="shared" si="12"/>
        <v>1</v>
      </c>
      <c r="Y96">
        <f t="shared" si="13"/>
        <v>1</v>
      </c>
      <c r="Z96">
        <f t="shared" si="14"/>
        <v>0</v>
      </c>
      <c r="AC96" s="99">
        <v>43920</v>
      </c>
      <c r="AD96">
        <f t="shared" si="15"/>
        <v>2</v>
      </c>
      <c r="AE96">
        <f t="shared" si="16"/>
        <v>0</v>
      </c>
      <c r="AF96">
        <f t="shared" si="17"/>
        <v>0</v>
      </c>
    </row>
    <row r="97" spans="17:32" ht="12.75">
      <c r="Q97" s="99">
        <v>43191</v>
      </c>
      <c r="R97">
        <f t="shared" si="9"/>
        <v>1</v>
      </c>
      <c r="S97">
        <f t="shared" si="10"/>
        <v>1</v>
      </c>
      <c r="T97">
        <f t="shared" si="11"/>
        <v>0</v>
      </c>
      <c r="W97" s="99">
        <v>43556</v>
      </c>
      <c r="X97">
        <f t="shared" si="12"/>
        <v>2</v>
      </c>
      <c r="Y97">
        <f t="shared" si="13"/>
        <v>0</v>
      </c>
      <c r="Z97">
        <f t="shared" si="14"/>
        <v>0</v>
      </c>
      <c r="AC97" s="99">
        <v>43921</v>
      </c>
      <c r="AD97">
        <f t="shared" si="15"/>
        <v>3</v>
      </c>
      <c r="AE97">
        <f t="shared" si="16"/>
        <v>0</v>
      </c>
      <c r="AF97">
        <f t="shared" si="17"/>
        <v>0</v>
      </c>
    </row>
    <row r="98" spans="17:32" ht="12.75">
      <c r="Q98" s="99">
        <v>43192</v>
      </c>
      <c r="R98">
        <f t="shared" si="9"/>
        <v>2</v>
      </c>
      <c r="S98">
        <f t="shared" si="10"/>
        <v>0</v>
      </c>
      <c r="T98">
        <f t="shared" si="11"/>
        <v>0</v>
      </c>
      <c r="W98" s="99">
        <v>43557</v>
      </c>
      <c r="X98">
        <f t="shared" si="12"/>
        <v>3</v>
      </c>
      <c r="Y98">
        <f t="shared" si="13"/>
        <v>0</v>
      </c>
      <c r="Z98">
        <f t="shared" si="14"/>
        <v>0</v>
      </c>
      <c r="AC98" s="99">
        <v>43922</v>
      </c>
      <c r="AD98">
        <f t="shared" si="15"/>
        <v>4</v>
      </c>
      <c r="AE98">
        <f t="shared" si="16"/>
        <v>0</v>
      </c>
      <c r="AF98">
        <f t="shared" si="17"/>
        <v>0</v>
      </c>
    </row>
    <row r="99" spans="17:32" ht="12.75">
      <c r="Q99" s="99">
        <v>43193</v>
      </c>
      <c r="R99">
        <f t="shared" si="9"/>
        <v>3</v>
      </c>
      <c r="S99">
        <f t="shared" si="10"/>
        <v>0</v>
      </c>
      <c r="T99">
        <f t="shared" si="11"/>
        <v>0</v>
      </c>
      <c r="W99" s="99">
        <v>43558</v>
      </c>
      <c r="X99">
        <f t="shared" si="12"/>
        <v>4</v>
      </c>
      <c r="Y99">
        <f t="shared" si="13"/>
        <v>0</v>
      </c>
      <c r="Z99">
        <f t="shared" si="14"/>
        <v>0</v>
      </c>
      <c r="AC99" s="99">
        <v>43923</v>
      </c>
      <c r="AD99">
        <f t="shared" si="15"/>
        <v>5</v>
      </c>
      <c r="AE99">
        <f t="shared" si="16"/>
        <v>0</v>
      </c>
      <c r="AF99">
        <f t="shared" si="17"/>
        <v>0</v>
      </c>
    </row>
    <row r="100" spans="17:32" ht="12.75">
      <c r="Q100" s="99">
        <v>43194</v>
      </c>
      <c r="R100">
        <f t="shared" si="9"/>
        <v>4</v>
      </c>
      <c r="S100">
        <f t="shared" si="10"/>
        <v>0</v>
      </c>
      <c r="T100">
        <f t="shared" si="11"/>
        <v>0</v>
      </c>
      <c r="W100" s="99">
        <v>43559</v>
      </c>
      <c r="X100">
        <f t="shared" si="12"/>
        <v>5</v>
      </c>
      <c r="Y100">
        <f t="shared" si="13"/>
        <v>0</v>
      </c>
      <c r="Z100">
        <f t="shared" si="14"/>
        <v>0</v>
      </c>
      <c r="AC100" s="99">
        <v>43924</v>
      </c>
      <c r="AD100">
        <f t="shared" si="15"/>
        <v>6</v>
      </c>
      <c r="AE100">
        <f t="shared" si="16"/>
        <v>0</v>
      </c>
      <c r="AF100">
        <f t="shared" si="17"/>
        <v>0</v>
      </c>
    </row>
    <row r="101" spans="17:32" ht="12.75">
      <c r="Q101" s="99">
        <v>43195</v>
      </c>
      <c r="R101">
        <f t="shared" si="9"/>
        <v>5</v>
      </c>
      <c r="S101">
        <f t="shared" si="10"/>
        <v>0</v>
      </c>
      <c r="T101">
        <f t="shared" si="11"/>
        <v>0</v>
      </c>
      <c r="W101" s="99">
        <v>43560</v>
      </c>
      <c r="X101">
        <f t="shared" si="12"/>
        <v>6</v>
      </c>
      <c r="Y101">
        <f t="shared" si="13"/>
        <v>0</v>
      </c>
      <c r="Z101">
        <f t="shared" si="14"/>
        <v>0</v>
      </c>
      <c r="AC101" s="99">
        <v>43925</v>
      </c>
      <c r="AD101">
        <f t="shared" si="15"/>
        <v>7</v>
      </c>
      <c r="AE101">
        <f t="shared" si="16"/>
        <v>0</v>
      </c>
      <c r="AF101">
        <f t="shared" si="17"/>
        <v>1</v>
      </c>
    </row>
    <row r="102" spans="17:32" ht="12.75">
      <c r="Q102" s="99">
        <v>43196</v>
      </c>
      <c r="R102">
        <f t="shared" si="9"/>
        <v>6</v>
      </c>
      <c r="S102">
        <f t="shared" si="10"/>
        <v>0</v>
      </c>
      <c r="T102">
        <f t="shared" si="11"/>
        <v>0</v>
      </c>
      <c r="W102" s="99">
        <v>43561</v>
      </c>
      <c r="X102">
        <f t="shared" si="12"/>
        <v>7</v>
      </c>
      <c r="Y102">
        <f t="shared" si="13"/>
        <v>0</v>
      </c>
      <c r="Z102">
        <f t="shared" si="14"/>
        <v>1</v>
      </c>
      <c r="AC102" s="99">
        <v>43926</v>
      </c>
      <c r="AD102">
        <f t="shared" si="15"/>
        <v>1</v>
      </c>
      <c r="AE102">
        <f t="shared" si="16"/>
        <v>1</v>
      </c>
      <c r="AF102">
        <f t="shared" si="17"/>
        <v>0</v>
      </c>
    </row>
    <row r="103" spans="17:32" ht="12.75">
      <c r="Q103" s="99">
        <v>43197</v>
      </c>
      <c r="R103">
        <f t="shared" si="9"/>
        <v>7</v>
      </c>
      <c r="S103">
        <f t="shared" si="10"/>
        <v>0</v>
      </c>
      <c r="T103">
        <f t="shared" si="11"/>
        <v>1</v>
      </c>
      <c r="W103" s="99">
        <v>43562</v>
      </c>
      <c r="X103">
        <f t="shared" si="12"/>
        <v>1</v>
      </c>
      <c r="Y103">
        <f t="shared" si="13"/>
        <v>1</v>
      </c>
      <c r="Z103">
        <f t="shared" si="14"/>
        <v>0</v>
      </c>
      <c r="AC103" s="99">
        <v>43927</v>
      </c>
      <c r="AD103">
        <f t="shared" si="15"/>
        <v>2</v>
      </c>
      <c r="AE103">
        <f t="shared" si="16"/>
        <v>0</v>
      </c>
      <c r="AF103">
        <f t="shared" si="17"/>
        <v>0</v>
      </c>
    </row>
    <row r="104" spans="17:32" ht="12.75">
      <c r="Q104" s="99">
        <v>43198</v>
      </c>
      <c r="R104">
        <f t="shared" si="9"/>
        <v>1</v>
      </c>
      <c r="S104">
        <f t="shared" si="10"/>
        <v>1</v>
      </c>
      <c r="T104">
        <f t="shared" si="11"/>
        <v>0</v>
      </c>
      <c r="W104" s="99">
        <v>43563</v>
      </c>
      <c r="X104">
        <f t="shared" si="12"/>
        <v>2</v>
      </c>
      <c r="Y104">
        <f t="shared" si="13"/>
        <v>0</v>
      </c>
      <c r="Z104">
        <f t="shared" si="14"/>
        <v>0</v>
      </c>
      <c r="AC104" s="99">
        <v>43928</v>
      </c>
      <c r="AD104">
        <f t="shared" si="15"/>
        <v>3</v>
      </c>
      <c r="AE104">
        <f t="shared" si="16"/>
        <v>0</v>
      </c>
      <c r="AF104">
        <f t="shared" si="17"/>
        <v>0</v>
      </c>
    </row>
    <row r="105" spans="17:32" ht="12.75">
      <c r="Q105" s="99">
        <v>43199</v>
      </c>
      <c r="R105">
        <f t="shared" si="9"/>
        <v>2</v>
      </c>
      <c r="S105">
        <f t="shared" si="10"/>
        <v>0</v>
      </c>
      <c r="T105">
        <f t="shared" si="11"/>
        <v>0</v>
      </c>
      <c r="W105" s="99">
        <v>43564</v>
      </c>
      <c r="X105">
        <f t="shared" si="12"/>
        <v>3</v>
      </c>
      <c r="Y105">
        <f t="shared" si="13"/>
        <v>0</v>
      </c>
      <c r="Z105">
        <f t="shared" si="14"/>
        <v>0</v>
      </c>
      <c r="AC105" s="99">
        <v>43929</v>
      </c>
      <c r="AD105">
        <f t="shared" si="15"/>
        <v>4</v>
      </c>
      <c r="AE105">
        <f t="shared" si="16"/>
        <v>0</v>
      </c>
      <c r="AF105">
        <f t="shared" si="17"/>
        <v>0</v>
      </c>
    </row>
    <row r="106" spans="17:32" ht="12.75">
      <c r="Q106" s="99">
        <v>43200</v>
      </c>
      <c r="R106">
        <f t="shared" si="9"/>
        <v>3</v>
      </c>
      <c r="S106">
        <f t="shared" si="10"/>
        <v>0</v>
      </c>
      <c r="T106">
        <f t="shared" si="11"/>
        <v>0</v>
      </c>
      <c r="W106" s="99">
        <v>43565</v>
      </c>
      <c r="X106">
        <f t="shared" si="12"/>
        <v>4</v>
      </c>
      <c r="Y106">
        <f t="shared" si="13"/>
        <v>0</v>
      </c>
      <c r="Z106">
        <f t="shared" si="14"/>
        <v>0</v>
      </c>
      <c r="AC106" s="99">
        <v>43930</v>
      </c>
      <c r="AD106">
        <f t="shared" si="15"/>
        <v>5</v>
      </c>
      <c r="AE106">
        <f t="shared" si="16"/>
        <v>0</v>
      </c>
      <c r="AF106">
        <f t="shared" si="17"/>
        <v>0</v>
      </c>
    </row>
    <row r="107" spans="17:32" ht="12.75">
      <c r="Q107" s="99">
        <v>43201</v>
      </c>
      <c r="R107">
        <f t="shared" si="9"/>
        <v>4</v>
      </c>
      <c r="S107">
        <f t="shared" si="10"/>
        <v>0</v>
      </c>
      <c r="T107">
        <f t="shared" si="11"/>
        <v>0</v>
      </c>
      <c r="W107" s="99">
        <v>43566</v>
      </c>
      <c r="X107">
        <f t="shared" si="12"/>
        <v>5</v>
      </c>
      <c r="Y107">
        <f t="shared" si="13"/>
        <v>0</v>
      </c>
      <c r="Z107">
        <f t="shared" si="14"/>
        <v>0</v>
      </c>
      <c r="AC107" s="99">
        <v>43931</v>
      </c>
      <c r="AD107">
        <f t="shared" si="15"/>
        <v>6</v>
      </c>
      <c r="AE107">
        <f t="shared" si="16"/>
        <v>0</v>
      </c>
      <c r="AF107">
        <f t="shared" si="17"/>
        <v>0</v>
      </c>
    </row>
    <row r="108" spans="17:32" ht="12.75">
      <c r="Q108" s="99">
        <v>43202</v>
      </c>
      <c r="R108">
        <f t="shared" si="9"/>
        <v>5</v>
      </c>
      <c r="S108">
        <f t="shared" si="10"/>
        <v>0</v>
      </c>
      <c r="T108">
        <f t="shared" si="11"/>
        <v>0</v>
      </c>
      <c r="W108" s="99">
        <v>43567</v>
      </c>
      <c r="X108">
        <f t="shared" si="12"/>
        <v>6</v>
      </c>
      <c r="Y108">
        <f t="shared" si="13"/>
        <v>0</v>
      </c>
      <c r="Z108">
        <f t="shared" si="14"/>
        <v>0</v>
      </c>
      <c r="AC108" s="99">
        <v>43932</v>
      </c>
      <c r="AD108">
        <f t="shared" si="15"/>
        <v>7</v>
      </c>
      <c r="AE108">
        <f t="shared" si="16"/>
        <v>0</v>
      </c>
      <c r="AF108">
        <f t="shared" si="17"/>
        <v>1</v>
      </c>
    </row>
    <row r="109" spans="17:32" ht="12.75">
      <c r="Q109" s="99">
        <v>43203</v>
      </c>
      <c r="R109">
        <f t="shared" si="9"/>
        <v>6</v>
      </c>
      <c r="S109">
        <f t="shared" si="10"/>
        <v>0</v>
      </c>
      <c r="T109">
        <f t="shared" si="11"/>
        <v>0</v>
      </c>
      <c r="W109" s="99">
        <v>43568</v>
      </c>
      <c r="X109">
        <f t="shared" si="12"/>
        <v>7</v>
      </c>
      <c r="Y109">
        <f t="shared" si="13"/>
        <v>0</v>
      </c>
      <c r="Z109">
        <f t="shared" si="14"/>
        <v>1</v>
      </c>
      <c r="AC109" s="99">
        <v>43933</v>
      </c>
      <c r="AD109">
        <f t="shared" si="15"/>
        <v>1</v>
      </c>
      <c r="AE109">
        <f t="shared" si="16"/>
        <v>1</v>
      </c>
      <c r="AF109">
        <f t="shared" si="17"/>
        <v>0</v>
      </c>
    </row>
    <row r="110" spans="17:32" ht="12.75">
      <c r="Q110" s="99">
        <v>43204</v>
      </c>
      <c r="R110">
        <f t="shared" si="9"/>
        <v>7</v>
      </c>
      <c r="S110">
        <f t="shared" si="10"/>
        <v>0</v>
      </c>
      <c r="T110">
        <f t="shared" si="11"/>
        <v>1</v>
      </c>
      <c r="W110" s="99">
        <v>43569</v>
      </c>
      <c r="X110">
        <f t="shared" si="12"/>
        <v>1</v>
      </c>
      <c r="Y110">
        <f t="shared" si="13"/>
        <v>1</v>
      </c>
      <c r="Z110">
        <f t="shared" si="14"/>
        <v>0</v>
      </c>
      <c r="AC110" s="99">
        <v>43934</v>
      </c>
      <c r="AD110">
        <f t="shared" si="15"/>
        <v>2</v>
      </c>
      <c r="AE110">
        <f t="shared" si="16"/>
        <v>0</v>
      </c>
      <c r="AF110">
        <f t="shared" si="17"/>
        <v>0</v>
      </c>
    </row>
    <row r="111" spans="17:32" ht="12.75">
      <c r="Q111" s="99">
        <v>43205</v>
      </c>
      <c r="R111">
        <f t="shared" si="9"/>
        <v>1</v>
      </c>
      <c r="S111">
        <f t="shared" si="10"/>
        <v>1</v>
      </c>
      <c r="T111">
        <f t="shared" si="11"/>
        <v>0</v>
      </c>
      <c r="W111" s="99">
        <v>43570</v>
      </c>
      <c r="X111">
        <f t="shared" si="12"/>
        <v>2</v>
      </c>
      <c r="Y111">
        <f t="shared" si="13"/>
        <v>0</v>
      </c>
      <c r="Z111">
        <f t="shared" si="14"/>
        <v>0</v>
      </c>
      <c r="AC111" s="99">
        <v>43935</v>
      </c>
      <c r="AD111">
        <f t="shared" si="15"/>
        <v>3</v>
      </c>
      <c r="AE111">
        <f t="shared" si="16"/>
        <v>0</v>
      </c>
      <c r="AF111">
        <f t="shared" si="17"/>
        <v>0</v>
      </c>
    </row>
    <row r="112" spans="17:32" ht="12.75">
      <c r="Q112" s="99">
        <v>43206</v>
      </c>
      <c r="R112">
        <f t="shared" si="9"/>
        <v>2</v>
      </c>
      <c r="S112">
        <f t="shared" si="10"/>
        <v>0</v>
      </c>
      <c r="T112">
        <f t="shared" si="11"/>
        <v>0</v>
      </c>
      <c r="W112" s="99">
        <v>43571</v>
      </c>
      <c r="X112">
        <f t="shared" si="12"/>
        <v>3</v>
      </c>
      <c r="Y112">
        <f t="shared" si="13"/>
        <v>0</v>
      </c>
      <c r="Z112">
        <f t="shared" si="14"/>
        <v>0</v>
      </c>
      <c r="AC112" s="99">
        <v>43936</v>
      </c>
      <c r="AD112">
        <f t="shared" si="15"/>
        <v>4</v>
      </c>
      <c r="AE112">
        <f t="shared" si="16"/>
        <v>0</v>
      </c>
      <c r="AF112">
        <f t="shared" si="17"/>
        <v>0</v>
      </c>
    </row>
    <row r="113" spans="17:32" ht="12.75">
      <c r="Q113" s="99">
        <v>43207</v>
      </c>
      <c r="R113">
        <f t="shared" si="9"/>
        <v>3</v>
      </c>
      <c r="S113">
        <f t="shared" si="10"/>
        <v>0</v>
      </c>
      <c r="T113">
        <f t="shared" si="11"/>
        <v>0</v>
      </c>
      <c r="W113" s="99">
        <v>43572</v>
      </c>
      <c r="X113">
        <f t="shared" si="12"/>
        <v>4</v>
      </c>
      <c r="Y113">
        <f t="shared" si="13"/>
        <v>0</v>
      </c>
      <c r="Z113">
        <f t="shared" si="14"/>
        <v>0</v>
      </c>
      <c r="AC113" s="99">
        <v>43937</v>
      </c>
      <c r="AD113">
        <f t="shared" si="15"/>
        <v>5</v>
      </c>
      <c r="AE113">
        <f t="shared" si="16"/>
        <v>0</v>
      </c>
      <c r="AF113">
        <f t="shared" si="17"/>
        <v>0</v>
      </c>
    </row>
    <row r="114" spans="17:32" ht="12.75">
      <c r="Q114" s="99">
        <v>43208</v>
      </c>
      <c r="R114">
        <f t="shared" si="9"/>
        <v>4</v>
      </c>
      <c r="S114">
        <f t="shared" si="10"/>
        <v>0</v>
      </c>
      <c r="T114">
        <f t="shared" si="11"/>
        <v>0</v>
      </c>
      <c r="W114" s="99">
        <v>43573</v>
      </c>
      <c r="X114">
        <f t="shared" si="12"/>
        <v>5</v>
      </c>
      <c r="Y114">
        <f t="shared" si="13"/>
        <v>0</v>
      </c>
      <c r="Z114">
        <f t="shared" si="14"/>
        <v>0</v>
      </c>
      <c r="AC114" s="99">
        <v>43938</v>
      </c>
      <c r="AD114">
        <f t="shared" si="15"/>
        <v>6</v>
      </c>
      <c r="AE114">
        <f t="shared" si="16"/>
        <v>0</v>
      </c>
      <c r="AF114">
        <f t="shared" si="17"/>
        <v>0</v>
      </c>
    </row>
    <row r="115" spans="17:32" ht="12.75">
      <c r="Q115" s="99">
        <v>43209</v>
      </c>
      <c r="R115">
        <f t="shared" si="9"/>
        <v>5</v>
      </c>
      <c r="S115">
        <f t="shared" si="10"/>
        <v>0</v>
      </c>
      <c r="T115">
        <f t="shared" si="11"/>
        <v>0</v>
      </c>
      <c r="W115" s="99">
        <v>43574</v>
      </c>
      <c r="X115">
        <f t="shared" si="12"/>
        <v>6</v>
      </c>
      <c r="Y115">
        <f t="shared" si="13"/>
        <v>0</v>
      </c>
      <c r="Z115">
        <f t="shared" si="14"/>
        <v>0</v>
      </c>
      <c r="AC115" s="99">
        <v>43939</v>
      </c>
      <c r="AD115">
        <f t="shared" si="15"/>
        <v>7</v>
      </c>
      <c r="AE115">
        <f t="shared" si="16"/>
        <v>0</v>
      </c>
      <c r="AF115">
        <f t="shared" si="17"/>
        <v>1</v>
      </c>
    </row>
    <row r="116" spans="17:32" ht="12.75">
      <c r="Q116" s="99">
        <v>43210</v>
      </c>
      <c r="R116">
        <f t="shared" si="9"/>
        <v>6</v>
      </c>
      <c r="S116">
        <f t="shared" si="10"/>
        <v>0</v>
      </c>
      <c r="T116">
        <f t="shared" si="11"/>
        <v>0</v>
      </c>
      <c r="W116" s="99">
        <v>43575</v>
      </c>
      <c r="X116">
        <f t="shared" si="12"/>
        <v>7</v>
      </c>
      <c r="Y116">
        <f t="shared" si="13"/>
        <v>0</v>
      </c>
      <c r="Z116">
        <f t="shared" si="14"/>
        <v>1</v>
      </c>
      <c r="AC116" s="99">
        <v>43940</v>
      </c>
      <c r="AD116">
        <f t="shared" si="15"/>
        <v>1</v>
      </c>
      <c r="AE116">
        <f t="shared" si="16"/>
        <v>1</v>
      </c>
      <c r="AF116">
        <f t="shared" si="17"/>
        <v>0</v>
      </c>
    </row>
    <row r="117" spans="17:32" ht="12.75">
      <c r="Q117" s="99">
        <v>43211</v>
      </c>
      <c r="R117">
        <f t="shared" si="9"/>
        <v>7</v>
      </c>
      <c r="S117">
        <f t="shared" si="10"/>
        <v>0</v>
      </c>
      <c r="T117">
        <f t="shared" si="11"/>
        <v>1</v>
      </c>
      <c r="W117" s="99">
        <v>43576</v>
      </c>
      <c r="X117">
        <f t="shared" si="12"/>
        <v>1</v>
      </c>
      <c r="Y117">
        <f t="shared" si="13"/>
        <v>1</v>
      </c>
      <c r="Z117">
        <f t="shared" si="14"/>
        <v>0</v>
      </c>
      <c r="AC117" s="99">
        <v>43941</v>
      </c>
      <c r="AD117">
        <f t="shared" si="15"/>
        <v>2</v>
      </c>
      <c r="AE117">
        <f t="shared" si="16"/>
        <v>0</v>
      </c>
      <c r="AF117">
        <f t="shared" si="17"/>
        <v>0</v>
      </c>
    </row>
    <row r="118" spans="17:32" ht="12.75">
      <c r="Q118" s="99">
        <v>43212</v>
      </c>
      <c r="R118">
        <f t="shared" si="9"/>
        <v>1</v>
      </c>
      <c r="S118">
        <f t="shared" si="10"/>
        <v>1</v>
      </c>
      <c r="T118">
        <f t="shared" si="11"/>
        <v>0</v>
      </c>
      <c r="W118" s="99">
        <v>43577</v>
      </c>
      <c r="X118">
        <f t="shared" si="12"/>
        <v>2</v>
      </c>
      <c r="Y118">
        <f t="shared" si="13"/>
        <v>0</v>
      </c>
      <c r="Z118">
        <f t="shared" si="14"/>
        <v>0</v>
      </c>
      <c r="AC118" s="99">
        <v>43942</v>
      </c>
      <c r="AD118">
        <f t="shared" si="15"/>
        <v>3</v>
      </c>
      <c r="AE118">
        <f t="shared" si="16"/>
        <v>0</v>
      </c>
      <c r="AF118">
        <f t="shared" si="17"/>
        <v>0</v>
      </c>
    </row>
    <row r="119" spans="17:32" ht="12.75">
      <c r="Q119" s="99">
        <v>43213</v>
      </c>
      <c r="R119">
        <f t="shared" si="9"/>
        <v>2</v>
      </c>
      <c r="S119">
        <f t="shared" si="10"/>
        <v>0</v>
      </c>
      <c r="T119">
        <f t="shared" si="11"/>
        <v>0</v>
      </c>
      <c r="W119" s="99">
        <v>43578</v>
      </c>
      <c r="X119">
        <f t="shared" si="12"/>
        <v>3</v>
      </c>
      <c r="Y119">
        <f t="shared" si="13"/>
        <v>0</v>
      </c>
      <c r="Z119">
        <f t="shared" si="14"/>
        <v>0</v>
      </c>
      <c r="AC119" s="99">
        <v>43943</v>
      </c>
      <c r="AD119">
        <f t="shared" si="15"/>
        <v>4</v>
      </c>
      <c r="AE119">
        <f t="shared" si="16"/>
        <v>0</v>
      </c>
      <c r="AF119">
        <f t="shared" si="17"/>
        <v>0</v>
      </c>
    </row>
    <row r="120" spans="17:32" ht="12.75">
      <c r="Q120" s="99">
        <v>43214</v>
      </c>
      <c r="R120">
        <f t="shared" si="9"/>
        <v>3</v>
      </c>
      <c r="S120">
        <f t="shared" si="10"/>
        <v>0</v>
      </c>
      <c r="T120">
        <f t="shared" si="11"/>
        <v>0</v>
      </c>
      <c r="W120" s="99">
        <v>43579</v>
      </c>
      <c r="X120">
        <f t="shared" si="12"/>
        <v>4</v>
      </c>
      <c r="Y120">
        <f t="shared" si="13"/>
        <v>0</v>
      </c>
      <c r="Z120">
        <f t="shared" si="14"/>
        <v>0</v>
      </c>
      <c r="AC120" s="99">
        <v>43944</v>
      </c>
      <c r="AD120">
        <f t="shared" si="15"/>
        <v>5</v>
      </c>
      <c r="AE120">
        <f t="shared" si="16"/>
        <v>0</v>
      </c>
      <c r="AF120">
        <f t="shared" si="17"/>
        <v>0</v>
      </c>
    </row>
    <row r="121" spans="17:32" ht="12.75">
      <c r="Q121" s="99">
        <v>43215</v>
      </c>
      <c r="R121">
        <f t="shared" si="9"/>
        <v>4</v>
      </c>
      <c r="S121">
        <f t="shared" si="10"/>
        <v>0</v>
      </c>
      <c r="T121">
        <f t="shared" si="11"/>
        <v>0</v>
      </c>
      <c r="W121" s="99">
        <v>43580</v>
      </c>
      <c r="X121">
        <f t="shared" si="12"/>
        <v>5</v>
      </c>
      <c r="Y121">
        <f t="shared" si="13"/>
        <v>0</v>
      </c>
      <c r="Z121">
        <f t="shared" si="14"/>
        <v>0</v>
      </c>
      <c r="AC121" s="99">
        <v>43945</v>
      </c>
      <c r="AD121">
        <f t="shared" si="15"/>
        <v>6</v>
      </c>
      <c r="AE121">
        <f t="shared" si="16"/>
        <v>0</v>
      </c>
      <c r="AF121">
        <f t="shared" si="17"/>
        <v>0</v>
      </c>
    </row>
    <row r="122" spans="17:32" ht="12.75">
      <c r="Q122" s="99">
        <v>43216</v>
      </c>
      <c r="R122">
        <f t="shared" si="9"/>
        <v>5</v>
      </c>
      <c r="S122">
        <f t="shared" si="10"/>
        <v>0</v>
      </c>
      <c r="T122">
        <f t="shared" si="11"/>
        <v>0</v>
      </c>
      <c r="W122" s="99">
        <v>43581</v>
      </c>
      <c r="X122">
        <f t="shared" si="12"/>
        <v>6</v>
      </c>
      <c r="Y122">
        <f t="shared" si="13"/>
        <v>0</v>
      </c>
      <c r="Z122">
        <f t="shared" si="14"/>
        <v>0</v>
      </c>
      <c r="AC122" s="99">
        <v>43946</v>
      </c>
      <c r="AD122">
        <f t="shared" si="15"/>
        <v>7</v>
      </c>
      <c r="AE122">
        <f t="shared" si="16"/>
        <v>0</v>
      </c>
      <c r="AF122">
        <f t="shared" si="17"/>
        <v>1</v>
      </c>
    </row>
    <row r="123" spans="17:32" ht="12.75">
      <c r="Q123" s="99">
        <v>43217</v>
      </c>
      <c r="R123">
        <f t="shared" si="9"/>
        <v>6</v>
      </c>
      <c r="S123">
        <f t="shared" si="10"/>
        <v>0</v>
      </c>
      <c r="T123">
        <f t="shared" si="11"/>
        <v>0</v>
      </c>
      <c r="W123" s="99">
        <v>43582</v>
      </c>
      <c r="X123">
        <f t="shared" si="12"/>
        <v>7</v>
      </c>
      <c r="Y123">
        <f t="shared" si="13"/>
        <v>0</v>
      </c>
      <c r="Z123">
        <f t="shared" si="14"/>
        <v>1</v>
      </c>
      <c r="AC123" s="99">
        <v>43947</v>
      </c>
      <c r="AD123">
        <f t="shared" si="15"/>
        <v>1</v>
      </c>
      <c r="AE123">
        <f t="shared" si="16"/>
        <v>1</v>
      </c>
      <c r="AF123">
        <f t="shared" si="17"/>
        <v>0</v>
      </c>
    </row>
    <row r="124" spans="17:32" ht="12.75">
      <c r="Q124" s="99">
        <v>43218</v>
      </c>
      <c r="R124">
        <f t="shared" si="9"/>
        <v>7</v>
      </c>
      <c r="S124">
        <f t="shared" si="10"/>
        <v>0</v>
      </c>
      <c r="T124">
        <f t="shared" si="11"/>
        <v>1</v>
      </c>
      <c r="W124" s="99">
        <v>43583</v>
      </c>
      <c r="X124">
        <f t="shared" si="12"/>
        <v>1</v>
      </c>
      <c r="Y124">
        <f t="shared" si="13"/>
        <v>1</v>
      </c>
      <c r="Z124">
        <f t="shared" si="14"/>
        <v>0</v>
      </c>
      <c r="AC124" s="99">
        <v>43948</v>
      </c>
      <c r="AD124">
        <f t="shared" si="15"/>
        <v>2</v>
      </c>
      <c r="AE124">
        <f t="shared" si="16"/>
        <v>0</v>
      </c>
      <c r="AF124">
        <f t="shared" si="17"/>
        <v>0</v>
      </c>
    </row>
    <row r="125" spans="17:32" ht="12.75">
      <c r="Q125" s="99">
        <v>43219</v>
      </c>
      <c r="R125">
        <f t="shared" si="9"/>
        <v>1</v>
      </c>
      <c r="S125">
        <f t="shared" si="10"/>
        <v>1</v>
      </c>
      <c r="T125">
        <f t="shared" si="11"/>
        <v>0</v>
      </c>
      <c r="W125" s="99">
        <v>43584</v>
      </c>
      <c r="X125">
        <f t="shared" si="12"/>
        <v>2</v>
      </c>
      <c r="Y125">
        <f t="shared" si="13"/>
        <v>0</v>
      </c>
      <c r="Z125">
        <f t="shared" si="14"/>
        <v>0</v>
      </c>
      <c r="AC125" s="99">
        <v>43949</v>
      </c>
      <c r="AD125">
        <f t="shared" si="15"/>
        <v>3</v>
      </c>
      <c r="AE125">
        <f t="shared" si="16"/>
        <v>0</v>
      </c>
      <c r="AF125">
        <f t="shared" si="17"/>
        <v>0</v>
      </c>
    </row>
    <row r="126" spans="17:32" ht="12.75">
      <c r="Q126" s="99">
        <v>43220</v>
      </c>
      <c r="R126">
        <f t="shared" si="9"/>
        <v>2</v>
      </c>
      <c r="S126">
        <f t="shared" si="10"/>
        <v>0</v>
      </c>
      <c r="T126">
        <f t="shared" si="11"/>
        <v>0</v>
      </c>
      <c r="W126" s="99">
        <v>43585</v>
      </c>
      <c r="X126">
        <f t="shared" si="12"/>
        <v>3</v>
      </c>
      <c r="Y126">
        <f t="shared" si="13"/>
        <v>0</v>
      </c>
      <c r="Z126">
        <f t="shared" si="14"/>
        <v>0</v>
      </c>
      <c r="AC126" s="99">
        <v>43950</v>
      </c>
      <c r="AD126">
        <f t="shared" si="15"/>
        <v>4</v>
      </c>
      <c r="AE126">
        <f t="shared" si="16"/>
        <v>0</v>
      </c>
      <c r="AF126">
        <f t="shared" si="17"/>
        <v>0</v>
      </c>
    </row>
    <row r="127" spans="17:32" ht="12.75">
      <c r="Q127" s="99">
        <v>43221</v>
      </c>
      <c r="R127">
        <f t="shared" si="9"/>
        <v>3</v>
      </c>
      <c r="S127">
        <f t="shared" si="10"/>
        <v>0</v>
      </c>
      <c r="T127">
        <f t="shared" si="11"/>
        <v>0</v>
      </c>
      <c r="W127" s="99">
        <v>43586</v>
      </c>
      <c r="X127">
        <f t="shared" si="12"/>
        <v>4</v>
      </c>
      <c r="Y127">
        <f t="shared" si="13"/>
        <v>0</v>
      </c>
      <c r="Z127">
        <f t="shared" si="14"/>
        <v>0</v>
      </c>
      <c r="AC127" s="99">
        <v>43951</v>
      </c>
      <c r="AD127">
        <f t="shared" si="15"/>
        <v>5</v>
      </c>
      <c r="AE127">
        <f t="shared" si="16"/>
        <v>0</v>
      </c>
      <c r="AF127">
        <f t="shared" si="17"/>
        <v>0</v>
      </c>
    </row>
    <row r="128" spans="17:32" ht="12.75">
      <c r="Q128" s="99">
        <v>43222</v>
      </c>
      <c r="R128">
        <f t="shared" si="9"/>
        <v>4</v>
      </c>
      <c r="S128">
        <f t="shared" si="10"/>
        <v>0</v>
      </c>
      <c r="T128">
        <f t="shared" si="11"/>
        <v>0</v>
      </c>
      <c r="W128" s="99">
        <v>43587</v>
      </c>
      <c r="X128">
        <f t="shared" si="12"/>
        <v>5</v>
      </c>
      <c r="Y128">
        <f t="shared" si="13"/>
        <v>0</v>
      </c>
      <c r="Z128">
        <f t="shared" si="14"/>
        <v>0</v>
      </c>
      <c r="AC128" s="99">
        <v>43952</v>
      </c>
      <c r="AD128">
        <f t="shared" si="15"/>
        <v>6</v>
      </c>
      <c r="AE128">
        <f t="shared" si="16"/>
        <v>0</v>
      </c>
      <c r="AF128">
        <f t="shared" si="17"/>
        <v>0</v>
      </c>
    </row>
    <row r="129" spans="17:32" ht="12.75">
      <c r="Q129" s="99">
        <v>43223</v>
      </c>
      <c r="R129">
        <f t="shared" si="9"/>
        <v>5</v>
      </c>
      <c r="S129">
        <f t="shared" si="10"/>
        <v>0</v>
      </c>
      <c r="T129">
        <f t="shared" si="11"/>
        <v>0</v>
      </c>
      <c r="W129" s="99">
        <v>43588</v>
      </c>
      <c r="X129">
        <f t="shared" si="12"/>
        <v>6</v>
      </c>
      <c r="Y129">
        <f t="shared" si="13"/>
        <v>0</v>
      </c>
      <c r="Z129">
        <f t="shared" si="14"/>
        <v>0</v>
      </c>
      <c r="AC129" s="99">
        <v>43953</v>
      </c>
      <c r="AD129">
        <f t="shared" si="15"/>
        <v>7</v>
      </c>
      <c r="AE129">
        <f t="shared" si="16"/>
        <v>0</v>
      </c>
      <c r="AF129">
        <f t="shared" si="17"/>
        <v>1</v>
      </c>
    </row>
    <row r="130" spans="17:32" ht="12.75">
      <c r="Q130" s="99">
        <v>43224</v>
      </c>
      <c r="R130">
        <f t="shared" si="9"/>
        <v>6</v>
      </c>
      <c r="S130">
        <f t="shared" si="10"/>
        <v>0</v>
      </c>
      <c r="T130">
        <f t="shared" si="11"/>
        <v>0</v>
      </c>
      <c r="W130" s="99">
        <v>43589</v>
      </c>
      <c r="X130">
        <f t="shared" si="12"/>
        <v>7</v>
      </c>
      <c r="Y130">
        <f t="shared" si="13"/>
        <v>0</v>
      </c>
      <c r="Z130">
        <f t="shared" si="14"/>
        <v>1</v>
      </c>
      <c r="AC130" s="99">
        <v>43954</v>
      </c>
      <c r="AD130">
        <f t="shared" si="15"/>
        <v>1</v>
      </c>
      <c r="AE130">
        <f t="shared" si="16"/>
        <v>1</v>
      </c>
      <c r="AF130">
        <f t="shared" si="17"/>
        <v>0</v>
      </c>
    </row>
    <row r="131" spans="17:32" ht="12.75">
      <c r="Q131" s="99">
        <v>43225</v>
      </c>
      <c r="R131">
        <f t="shared" si="9"/>
        <v>7</v>
      </c>
      <c r="S131">
        <f t="shared" si="10"/>
        <v>0</v>
      </c>
      <c r="T131">
        <f t="shared" si="11"/>
        <v>1</v>
      </c>
      <c r="W131" s="99">
        <v>43590</v>
      </c>
      <c r="X131">
        <f t="shared" si="12"/>
        <v>1</v>
      </c>
      <c r="Y131">
        <f t="shared" si="13"/>
        <v>1</v>
      </c>
      <c r="Z131">
        <f t="shared" si="14"/>
        <v>0</v>
      </c>
      <c r="AC131" s="99">
        <v>43955</v>
      </c>
      <c r="AD131">
        <f t="shared" si="15"/>
        <v>2</v>
      </c>
      <c r="AE131">
        <f t="shared" si="16"/>
        <v>0</v>
      </c>
      <c r="AF131">
        <f t="shared" si="17"/>
        <v>0</v>
      </c>
    </row>
    <row r="132" spans="17:32" ht="12.75">
      <c r="Q132" s="99">
        <v>43226</v>
      </c>
      <c r="R132">
        <f t="shared" si="9"/>
        <v>1</v>
      </c>
      <c r="S132">
        <f t="shared" si="10"/>
        <v>1</v>
      </c>
      <c r="T132">
        <f t="shared" si="11"/>
        <v>0</v>
      </c>
      <c r="W132" s="99">
        <v>43591</v>
      </c>
      <c r="X132">
        <f t="shared" si="12"/>
        <v>2</v>
      </c>
      <c r="Y132">
        <f t="shared" si="13"/>
        <v>0</v>
      </c>
      <c r="Z132">
        <f t="shared" si="14"/>
        <v>0</v>
      </c>
      <c r="AC132" s="99">
        <v>43956</v>
      </c>
      <c r="AD132">
        <f t="shared" si="15"/>
        <v>3</v>
      </c>
      <c r="AE132">
        <f t="shared" si="16"/>
        <v>0</v>
      </c>
      <c r="AF132">
        <f t="shared" si="17"/>
        <v>0</v>
      </c>
    </row>
    <row r="133" spans="17:32" ht="12.75">
      <c r="Q133" s="99">
        <v>43227</v>
      </c>
      <c r="R133">
        <f t="shared" si="9"/>
        <v>2</v>
      </c>
      <c r="S133">
        <f t="shared" si="10"/>
        <v>0</v>
      </c>
      <c r="T133">
        <f t="shared" si="11"/>
        <v>0</v>
      </c>
      <c r="W133" s="99">
        <v>43592</v>
      </c>
      <c r="X133">
        <f t="shared" si="12"/>
        <v>3</v>
      </c>
      <c r="Y133">
        <f t="shared" si="13"/>
        <v>0</v>
      </c>
      <c r="Z133">
        <f t="shared" si="14"/>
        <v>0</v>
      </c>
      <c r="AC133" s="99">
        <v>43957</v>
      </c>
      <c r="AD133">
        <f t="shared" si="15"/>
        <v>4</v>
      </c>
      <c r="AE133">
        <f t="shared" si="16"/>
        <v>0</v>
      </c>
      <c r="AF133">
        <f t="shared" si="17"/>
        <v>0</v>
      </c>
    </row>
    <row r="134" spans="17:32" ht="12.75">
      <c r="Q134" s="99">
        <v>43228</v>
      </c>
      <c r="R134">
        <f t="shared" si="9"/>
        <v>3</v>
      </c>
      <c r="S134">
        <f t="shared" si="10"/>
        <v>0</v>
      </c>
      <c r="T134">
        <f t="shared" si="11"/>
        <v>0</v>
      </c>
      <c r="W134" s="99">
        <v>43593</v>
      </c>
      <c r="X134">
        <f t="shared" si="12"/>
        <v>4</v>
      </c>
      <c r="Y134">
        <f t="shared" si="13"/>
        <v>0</v>
      </c>
      <c r="Z134">
        <f t="shared" si="14"/>
        <v>0</v>
      </c>
      <c r="AC134" s="99">
        <v>43958</v>
      </c>
      <c r="AD134">
        <f t="shared" si="15"/>
        <v>5</v>
      </c>
      <c r="AE134">
        <f t="shared" si="16"/>
        <v>0</v>
      </c>
      <c r="AF134">
        <f t="shared" si="17"/>
        <v>0</v>
      </c>
    </row>
    <row r="135" spans="17:32" ht="12.75">
      <c r="Q135" s="99">
        <v>43229</v>
      </c>
      <c r="R135">
        <f t="shared" si="9"/>
        <v>4</v>
      </c>
      <c r="S135">
        <f t="shared" si="10"/>
        <v>0</v>
      </c>
      <c r="T135">
        <f t="shared" si="11"/>
        <v>0</v>
      </c>
      <c r="W135" s="99">
        <v>43594</v>
      </c>
      <c r="X135">
        <f t="shared" si="12"/>
        <v>5</v>
      </c>
      <c r="Y135">
        <f t="shared" si="13"/>
        <v>0</v>
      </c>
      <c r="Z135">
        <f t="shared" si="14"/>
        <v>0</v>
      </c>
      <c r="AC135" s="99">
        <v>43959</v>
      </c>
      <c r="AD135">
        <f t="shared" si="15"/>
        <v>6</v>
      </c>
      <c r="AE135">
        <f t="shared" si="16"/>
        <v>0</v>
      </c>
      <c r="AF135">
        <f t="shared" si="17"/>
        <v>0</v>
      </c>
    </row>
    <row r="136" spans="17:32" ht="12.75">
      <c r="Q136" s="99">
        <v>43230</v>
      </c>
      <c r="R136">
        <f aca="true" t="shared" si="18" ref="R136:R199">WEEKDAY(Q136,1)</f>
        <v>5</v>
      </c>
      <c r="S136">
        <f aca="true" t="shared" si="19" ref="S136:S199">IF(R136=1,1,0)</f>
        <v>0</v>
      </c>
      <c r="T136">
        <f aca="true" t="shared" si="20" ref="T136:T199">IF(R136=7,1,0)</f>
        <v>0</v>
      </c>
      <c r="W136" s="99">
        <v>43595</v>
      </c>
      <c r="X136">
        <f aca="true" t="shared" si="21" ref="X136:X199">WEEKDAY(W136,1)</f>
        <v>6</v>
      </c>
      <c r="Y136">
        <f aca="true" t="shared" si="22" ref="Y136:Y152">IF(X136=1,1,0)</f>
        <v>0</v>
      </c>
      <c r="Z136">
        <f aca="true" t="shared" si="23" ref="Z136:Z199">IF(X136=7,1,0)</f>
        <v>0</v>
      </c>
      <c r="AC136" s="99">
        <v>43960</v>
      </c>
      <c r="AD136">
        <f aca="true" t="shared" si="24" ref="AD136:AD199">WEEKDAY(AC136,1)</f>
        <v>7</v>
      </c>
      <c r="AE136">
        <f aca="true" t="shared" si="25" ref="AE136:AE151">IF(AD136=1,1,0)</f>
        <v>0</v>
      </c>
      <c r="AF136">
        <f aca="true" t="shared" si="26" ref="AF136:AF199">IF(AD136=7,1,0)</f>
        <v>1</v>
      </c>
    </row>
    <row r="137" spans="17:32" ht="12.75">
      <c r="Q137" s="99">
        <v>43231</v>
      </c>
      <c r="R137">
        <f t="shared" si="18"/>
        <v>6</v>
      </c>
      <c r="S137">
        <f t="shared" si="19"/>
        <v>0</v>
      </c>
      <c r="T137">
        <f t="shared" si="20"/>
        <v>0</v>
      </c>
      <c r="W137" s="99">
        <v>43596</v>
      </c>
      <c r="X137">
        <f t="shared" si="21"/>
        <v>7</v>
      </c>
      <c r="Y137">
        <f t="shared" si="22"/>
        <v>0</v>
      </c>
      <c r="Z137">
        <f t="shared" si="23"/>
        <v>1</v>
      </c>
      <c r="AC137" s="99">
        <v>43961</v>
      </c>
      <c r="AD137">
        <f t="shared" si="24"/>
        <v>1</v>
      </c>
      <c r="AE137">
        <f t="shared" si="25"/>
        <v>1</v>
      </c>
      <c r="AF137">
        <f t="shared" si="26"/>
        <v>0</v>
      </c>
    </row>
    <row r="138" spans="17:32" ht="12.75">
      <c r="Q138" s="99">
        <v>43232</v>
      </c>
      <c r="R138">
        <f t="shared" si="18"/>
        <v>7</v>
      </c>
      <c r="S138">
        <f t="shared" si="19"/>
        <v>0</v>
      </c>
      <c r="T138">
        <f t="shared" si="20"/>
        <v>1</v>
      </c>
      <c r="W138" s="99">
        <v>43597</v>
      </c>
      <c r="X138">
        <f t="shared" si="21"/>
        <v>1</v>
      </c>
      <c r="Y138">
        <f t="shared" si="22"/>
        <v>1</v>
      </c>
      <c r="Z138">
        <f t="shared" si="23"/>
        <v>0</v>
      </c>
      <c r="AC138" s="99">
        <v>43962</v>
      </c>
      <c r="AD138">
        <f t="shared" si="24"/>
        <v>2</v>
      </c>
      <c r="AE138">
        <f t="shared" si="25"/>
        <v>0</v>
      </c>
      <c r="AF138">
        <f t="shared" si="26"/>
        <v>0</v>
      </c>
    </row>
    <row r="139" spans="17:32" ht="12.75">
      <c r="Q139" s="99">
        <v>43233</v>
      </c>
      <c r="R139">
        <f t="shared" si="18"/>
        <v>1</v>
      </c>
      <c r="S139">
        <f t="shared" si="19"/>
        <v>1</v>
      </c>
      <c r="T139">
        <f t="shared" si="20"/>
        <v>0</v>
      </c>
      <c r="W139" s="99">
        <v>43598</v>
      </c>
      <c r="X139">
        <f t="shared" si="21"/>
        <v>2</v>
      </c>
      <c r="Y139">
        <f t="shared" si="22"/>
        <v>0</v>
      </c>
      <c r="Z139">
        <f t="shared" si="23"/>
        <v>0</v>
      </c>
      <c r="AC139" s="99">
        <v>43963</v>
      </c>
      <c r="AD139">
        <f t="shared" si="24"/>
        <v>3</v>
      </c>
      <c r="AE139">
        <f t="shared" si="25"/>
        <v>0</v>
      </c>
      <c r="AF139">
        <f t="shared" si="26"/>
        <v>0</v>
      </c>
    </row>
    <row r="140" spans="17:32" ht="12.75">
      <c r="Q140" s="99">
        <v>43234</v>
      </c>
      <c r="R140">
        <f t="shared" si="18"/>
        <v>2</v>
      </c>
      <c r="S140">
        <f t="shared" si="19"/>
        <v>0</v>
      </c>
      <c r="T140">
        <f t="shared" si="20"/>
        <v>0</v>
      </c>
      <c r="W140" s="99">
        <v>43599</v>
      </c>
      <c r="X140">
        <f t="shared" si="21"/>
        <v>3</v>
      </c>
      <c r="Y140">
        <f t="shared" si="22"/>
        <v>0</v>
      </c>
      <c r="Z140">
        <f t="shared" si="23"/>
        <v>0</v>
      </c>
      <c r="AC140" s="99">
        <v>43964</v>
      </c>
      <c r="AD140">
        <f t="shared" si="24"/>
        <v>4</v>
      </c>
      <c r="AE140">
        <f t="shared" si="25"/>
        <v>0</v>
      </c>
      <c r="AF140">
        <f t="shared" si="26"/>
        <v>0</v>
      </c>
    </row>
    <row r="141" spans="17:32" ht="12.75">
      <c r="Q141" s="99">
        <v>43235</v>
      </c>
      <c r="R141">
        <f t="shared" si="18"/>
        <v>3</v>
      </c>
      <c r="S141">
        <f t="shared" si="19"/>
        <v>0</v>
      </c>
      <c r="T141">
        <f t="shared" si="20"/>
        <v>0</v>
      </c>
      <c r="W141" s="99">
        <v>43600</v>
      </c>
      <c r="X141">
        <f t="shared" si="21"/>
        <v>4</v>
      </c>
      <c r="Y141">
        <f t="shared" si="22"/>
        <v>0</v>
      </c>
      <c r="Z141">
        <f t="shared" si="23"/>
        <v>0</v>
      </c>
      <c r="AC141" s="99">
        <v>43965</v>
      </c>
      <c r="AD141">
        <f t="shared" si="24"/>
        <v>5</v>
      </c>
      <c r="AE141">
        <f t="shared" si="25"/>
        <v>0</v>
      </c>
      <c r="AF141">
        <f t="shared" si="26"/>
        <v>0</v>
      </c>
    </row>
    <row r="142" spans="17:32" ht="12.75">
      <c r="Q142" s="99">
        <v>43236</v>
      </c>
      <c r="R142">
        <f t="shared" si="18"/>
        <v>4</v>
      </c>
      <c r="S142">
        <f t="shared" si="19"/>
        <v>0</v>
      </c>
      <c r="T142">
        <f t="shared" si="20"/>
        <v>0</v>
      </c>
      <c r="W142" s="99">
        <v>43601</v>
      </c>
      <c r="X142">
        <f t="shared" si="21"/>
        <v>5</v>
      </c>
      <c r="Y142">
        <f t="shared" si="22"/>
        <v>0</v>
      </c>
      <c r="Z142">
        <f t="shared" si="23"/>
        <v>0</v>
      </c>
      <c r="AC142" s="99">
        <v>43966</v>
      </c>
      <c r="AD142">
        <f t="shared" si="24"/>
        <v>6</v>
      </c>
      <c r="AE142">
        <f t="shared" si="25"/>
        <v>0</v>
      </c>
      <c r="AF142">
        <f t="shared" si="26"/>
        <v>0</v>
      </c>
    </row>
    <row r="143" spans="17:32" ht="12.75">
      <c r="Q143" s="99">
        <v>43237</v>
      </c>
      <c r="R143">
        <f t="shared" si="18"/>
        <v>5</v>
      </c>
      <c r="S143">
        <f t="shared" si="19"/>
        <v>0</v>
      </c>
      <c r="T143">
        <f t="shared" si="20"/>
        <v>0</v>
      </c>
      <c r="W143" s="99">
        <v>43602</v>
      </c>
      <c r="X143">
        <f t="shared" si="21"/>
        <v>6</v>
      </c>
      <c r="Y143">
        <f t="shared" si="22"/>
        <v>0</v>
      </c>
      <c r="Z143">
        <f t="shared" si="23"/>
        <v>0</v>
      </c>
      <c r="AC143" s="99">
        <v>43967</v>
      </c>
      <c r="AD143">
        <f t="shared" si="24"/>
        <v>7</v>
      </c>
      <c r="AE143">
        <f t="shared" si="25"/>
        <v>0</v>
      </c>
      <c r="AF143">
        <f t="shared" si="26"/>
        <v>1</v>
      </c>
    </row>
    <row r="144" spans="17:32" ht="12.75">
      <c r="Q144" s="99">
        <v>43238</v>
      </c>
      <c r="R144">
        <f t="shared" si="18"/>
        <v>6</v>
      </c>
      <c r="S144">
        <f t="shared" si="19"/>
        <v>0</v>
      </c>
      <c r="T144">
        <f t="shared" si="20"/>
        <v>0</v>
      </c>
      <c r="W144" s="99">
        <v>43603</v>
      </c>
      <c r="X144">
        <f t="shared" si="21"/>
        <v>7</v>
      </c>
      <c r="Y144">
        <f t="shared" si="22"/>
        <v>0</v>
      </c>
      <c r="Z144">
        <f t="shared" si="23"/>
        <v>1</v>
      </c>
      <c r="AC144" s="99">
        <v>43968</v>
      </c>
      <c r="AD144">
        <f t="shared" si="24"/>
        <v>1</v>
      </c>
      <c r="AE144">
        <f t="shared" si="25"/>
        <v>1</v>
      </c>
      <c r="AF144">
        <f t="shared" si="26"/>
        <v>0</v>
      </c>
    </row>
    <row r="145" spans="17:32" ht="12.75">
      <c r="Q145" s="99">
        <v>43239</v>
      </c>
      <c r="R145">
        <f t="shared" si="18"/>
        <v>7</v>
      </c>
      <c r="S145">
        <f t="shared" si="19"/>
        <v>0</v>
      </c>
      <c r="T145">
        <f t="shared" si="20"/>
        <v>1</v>
      </c>
      <c r="W145" s="99">
        <v>43604</v>
      </c>
      <c r="X145">
        <f t="shared" si="21"/>
        <v>1</v>
      </c>
      <c r="Y145">
        <f t="shared" si="22"/>
        <v>1</v>
      </c>
      <c r="Z145">
        <f t="shared" si="23"/>
        <v>0</v>
      </c>
      <c r="AC145" s="99">
        <v>43969</v>
      </c>
      <c r="AD145">
        <f t="shared" si="24"/>
        <v>2</v>
      </c>
      <c r="AE145">
        <f t="shared" si="25"/>
        <v>0</v>
      </c>
      <c r="AF145">
        <f t="shared" si="26"/>
        <v>0</v>
      </c>
    </row>
    <row r="146" spans="17:32" ht="12.75">
      <c r="Q146" s="99">
        <v>43240</v>
      </c>
      <c r="R146">
        <f t="shared" si="18"/>
        <v>1</v>
      </c>
      <c r="S146">
        <f t="shared" si="19"/>
        <v>1</v>
      </c>
      <c r="T146">
        <f t="shared" si="20"/>
        <v>0</v>
      </c>
      <c r="W146" s="99">
        <v>43605</v>
      </c>
      <c r="X146">
        <f t="shared" si="21"/>
        <v>2</v>
      </c>
      <c r="Y146">
        <f t="shared" si="22"/>
        <v>0</v>
      </c>
      <c r="Z146">
        <f t="shared" si="23"/>
        <v>0</v>
      </c>
      <c r="AC146" s="99">
        <v>43970</v>
      </c>
      <c r="AD146">
        <f t="shared" si="24"/>
        <v>3</v>
      </c>
      <c r="AE146">
        <f t="shared" si="25"/>
        <v>0</v>
      </c>
      <c r="AF146">
        <f t="shared" si="26"/>
        <v>0</v>
      </c>
    </row>
    <row r="147" spans="17:32" ht="12.75">
      <c r="Q147" s="99">
        <v>43241</v>
      </c>
      <c r="R147">
        <f t="shared" si="18"/>
        <v>2</v>
      </c>
      <c r="S147">
        <f t="shared" si="19"/>
        <v>0</v>
      </c>
      <c r="T147">
        <f t="shared" si="20"/>
        <v>0</v>
      </c>
      <c r="W147" s="99">
        <v>43606</v>
      </c>
      <c r="X147">
        <f t="shared" si="21"/>
        <v>3</v>
      </c>
      <c r="Y147">
        <f t="shared" si="22"/>
        <v>0</v>
      </c>
      <c r="Z147">
        <f t="shared" si="23"/>
        <v>0</v>
      </c>
      <c r="AC147" s="99">
        <v>43971</v>
      </c>
      <c r="AD147">
        <f t="shared" si="24"/>
        <v>4</v>
      </c>
      <c r="AE147">
        <f t="shared" si="25"/>
        <v>0</v>
      </c>
      <c r="AF147">
        <f t="shared" si="26"/>
        <v>0</v>
      </c>
    </row>
    <row r="148" spans="17:32" ht="12.75">
      <c r="Q148" s="99">
        <v>43242</v>
      </c>
      <c r="R148">
        <f t="shared" si="18"/>
        <v>3</v>
      </c>
      <c r="S148">
        <f t="shared" si="19"/>
        <v>0</v>
      </c>
      <c r="T148">
        <f t="shared" si="20"/>
        <v>0</v>
      </c>
      <c r="W148" s="99">
        <v>43607</v>
      </c>
      <c r="X148">
        <f t="shared" si="21"/>
        <v>4</v>
      </c>
      <c r="Y148">
        <f t="shared" si="22"/>
        <v>0</v>
      </c>
      <c r="Z148">
        <f t="shared" si="23"/>
        <v>0</v>
      </c>
      <c r="AC148" s="99">
        <v>43972</v>
      </c>
      <c r="AD148">
        <f t="shared" si="24"/>
        <v>5</v>
      </c>
      <c r="AE148">
        <f t="shared" si="25"/>
        <v>0</v>
      </c>
      <c r="AF148">
        <f t="shared" si="26"/>
        <v>0</v>
      </c>
    </row>
    <row r="149" spans="17:32" ht="12.75">
      <c r="Q149" s="99">
        <v>43243</v>
      </c>
      <c r="R149">
        <f t="shared" si="18"/>
        <v>4</v>
      </c>
      <c r="S149">
        <f t="shared" si="19"/>
        <v>0</v>
      </c>
      <c r="T149">
        <f t="shared" si="20"/>
        <v>0</v>
      </c>
      <c r="W149" s="99">
        <v>43608</v>
      </c>
      <c r="X149">
        <f t="shared" si="21"/>
        <v>5</v>
      </c>
      <c r="Y149">
        <f t="shared" si="22"/>
        <v>0</v>
      </c>
      <c r="Z149">
        <f t="shared" si="23"/>
        <v>0</v>
      </c>
      <c r="AC149" s="99">
        <v>43973</v>
      </c>
      <c r="AD149">
        <f t="shared" si="24"/>
        <v>6</v>
      </c>
      <c r="AE149">
        <f t="shared" si="25"/>
        <v>0</v>
      </c>
      <c r="AF149">
        <f t="shared" si="26"/>
        <v>0</v>
      </c>
    </row>
    <row r="150" spans="17:32" ht="12.75">
      <c r="Q150" s="99">
        <v>43244</v>
      </c>
      <c r="R150">
        <f t="shared" si="18"/>
        <v>5</v>
      </c>
      <c r="S150">
        <f t="shared" si="19"/>
        <v>0</v>
      </c>
      <c r="T150">
        <f t="shared" si="20"/>
        <v>0</v>
      </c>
      <c r="W150" s="99">
        <v>43609</v>
      </c>
      <c r="X150">
        <f t="shared" si="21"/>
        <v>6</v>
      </c>
      <c r="Y150">
        <f t="shared" si="22"/>
        <v>0</v>
      </c>
      <c r="Z150">
        <f t="shared" si="23"/>
        <v>0</v>
      </c>
      <c r="AC150" s="99">
        <v>43974</v>
      </c>
      <c r="AD150">
        <f t="shared" si="24"/>
        <v>7</v>
      </c>
      <c r="AE150">
        <f t="shared" si="25"/>
        <v>0</v>
      </c>
      <c r="AF150">
        <f t="shared" si="26"/>
        <v>1</v>
      </c>
    </row>
    <row r="151" spans="17:32" ht="12.75">
      <c r="Q151" s="99">
        <v>43245</v>
      </c>
      <c r="R151">
        <f t="shared" si="18"/>
        <v>6</v>
      </c>
      <c r="S151">
        <f t="shared" si="19"/>
        <v>0</v>
      </c>
      <c r="T151">
        <f t="shared" si="20"/>
        <v>0</v>
      </c>
      <c r="W151" s="99">
        <v>43610</v>
      </c>
      <c r="X151">
        <f t="shared" si="21"/>
        <v>7</v>
      </c>
      <c r="Y151">
        <f t="shared" si="22"/>
        <v>0</v>
      </c>
      <c r="Z151">
        <f t="shared" si="23"/>
        <v>1</v>
      </c>
      <c r="AC151" s="99">
        <v>43975</v>
      </c>
      <c r="AD151">
        <f t="shared" si="24"/>
        <v>1</v>
      </c>
      <c r="AE151">
        <f t="shared" si="25"/>
        <v>1</v>
      </c>
      <c r="AF151">
        <f t="shared" si="26"/>
        <v>0</v>
      </c>
    </row>
    <row r="152" spans="17:32" ht="12.75">
      <c r="Q152" s="99">
        <v>43246</v>
      </c>
      <c r="R152">
        <f t="shared" si="18"/>
        <v>7</v>
      </c>
      <c r="S152">
        <f t="shared" si="19"/>
        <v>0</v>
      </c>
      <c r="T152">
        <f t="shared" si="20"/>
        <v>1</v>
      </c>
      <c r="W152" s="99">
        <v>43611</v>
      </c>
      <c r="X152">
        <f t="shared" si="21"/>
        <v>1</v>
      </c>
      <c r="Y152">
        <f t="shared" si="22"/>
        <v>1</v>
      </c>
      <c r="Z152">
        <f t="shared" si="23"/>
        <v>0</v>
      </c>
      <c r="AC152" s="99">
        <v>43976</v>
      </c>
      <c r="AD152">
        <f t="shared" si="24"/>
        <v>2</v>
      </c>
      <c r="AE152" s="101">
        <v>1</v>
      </c>
      <c r="AF152">
        <f t="shared" si="26"/>
        <v>0</v>
      </c>
    </row>
    <row r="153" spans="17:32" ht="12.75">
      <c r="Q153" s="99">
        <v>43247</v>
      </c>
      <c r="R153">
        <f t="shared" si="18"/>
        <v>1</v>
      </c>
      <c r="S153">
        <f t="shared" si="19"/>
        <v>1</v>
      </c>
      <c r="T153">
        <f t="shared" si="20"/>
        <v>0</v>
      </c>
      <c r="W153" s="99">
        <v>43612</v>
      </c>
      <c r="X153">
        <f t="shared" si="21"/>
        <v>2</v>
      </c>
      <c r="Y153" s="101">
        <v>1</v>
      </c>
      <c r="Z153">
        <f t="shared" si="23"/>
        <v>0</v>
      </c>
      <c r="AC153" s="99">
        <v>43977</v>
      </c>
      <c r="AD153">
        <f t="shared" si="24"/>
        <v>3</v>
      </c>
      <c r="AE153">
        <f>IF(AD153=1,1,0)</f>
        <v>0</v>
      </c>
      <c r="AF153">
        <f t="shared" si="26"/>
        <v>0</v>
      </c>
    </row>
    <row r="154" spans="17:32" ht="12.75">
      <c r="Q154" s="99">
        <v>43248</v>
      </c>
      <c r="R154">
        <f t="shared" si="18"/>
        <v>2</v>
      </c>
      <c r="S154" s="101">
        <v>1</v>
      </c>
      <c r="T154">
        <f t="shared" si="20"/>
        <v>0</v>
      </c>
      <c r="W154" s="99">
        <v>43613</v>
      </c>
      <c r="X154">
        <f t="shared" si="21"/>
        <v>3</v>
      </c>
      <c r="Y154">
        <f>IF(X154=1,1,0)</f>
        <v>0</v>
      </c>
      <c r="Z154">
        <f t="shared" si="23"/>
        <v>0</v>
      </c>
      <c r="AC154" s="99">
        <v>43978</v>
      </c>
      <c r="AD154">
        <f t="shared" si="24"/>
        <v>4</v>
      </c>
      <c r="AE154">
        <f>IF(AD154=1,1,0)</f>
        <v>0</v>
      </c>
      <c r="AF154">
        <f t="shared" si="26"/>
        <v>0</v>
      </c>
    </row>
    <row r="155" spans="17:32" ht="12.75">
      <c r="Q155" s="99">
        <v>43249</v>
      </c>
      <c r="R155">
        <f t="shared" si="18"/>
        <v>3</v>
      </c>
      <c r="S155">
        <f t="shared" si="19"/>
        <v>0</v>
      </c>
      <c r="T155">
        <f t="shared" si="20"/>
        <v>0</v>
      </c>
      <c r="W155" s="99">
        <v>43614</v>
      </c>
      <c r="X155">
        <f t="shared" si="21"/>
        <v>4</v>
      </c>
      <c r="Y155">
        <f>IF(X155=1,1,0)</f>
        <v>0</v>
      </c>
      <c r="Z155">
        <f t="shared" si="23"/>
        <v>0</v>
      </c>
      <c r="AC155" s="99">
        <v>43979</v>
      </c>
      <c r="AD155">
        <f t="shared" si="24"/>
        <v>5</v>
      </c>
      <c r="AE155">
        <f aca="true" t="shared" si="27" ref="AE155:AE192">IF(AD155=1,1,0)</f>
        <v>0</v>
      </c>
      <c r="AF155">
        <f t="shared" si="26"/>
        <v>0</v>
      </c>
    </row>
    <row r="156" spans="17:32" ht="12.75">
      <c r="Q156" s="99">
        <v>43250</v>
      </c>
      <c r="R156">
        <f t="shared" si="18"/>
        <v>4</v>
      </c>
      <c r="S156">
        <f t="shared" si="19"/>
        <v>0</v>
      </c>
      <c r="T156">
        <f t="shared" si="20"/>
        <v>0</v>
      </c>
      <c r="W156" s="99">
        <v>43615</v>
      </c>
      <c r="X156">
        <f t="shared" si="21"/>
        <v>5</v>
      </c>
      <c r="Y156">
        <f aca="true" t="shared" si="28" ref="Y156:Y193">IF(X156=1,1,0)</f>
        <v>0</v>
      </c>
      <c r="Z156">
        <f t="shared" si="23"/>
        <v>0</v>
      </c>
      <c r="AC156" s="99">
        <v>43980</v>
      </c>
      <c r="AD156">
        <f t="shared" si="24"/>
        <v>6</v>
      </c>
      <c r="AE156">
        <f t="shared" si="27"/>
        <v>0</v>
      </c>
      <c r="AF156">
        <f t="shared" si="26"/>
        <v>0</v>
      </c>
    </row>
    <row r="157" spans="17:32" ht="12.75">
      <c r="Q157" s="99">
        <v>43251</v>
      </c>
      <c r="R157">
        <f t="shared" si="18"/>
        <v>5</v>
      </c>
      <c r="S157">
        <f t="shared" si="19"/>
        <v>0</v>
      </c>
      <c r="T157">
        <f t="shared" si="20"/>
        <v>0</v>
      </c>
      <c r="W157" s="99">
        <v>43616</v>
      </c>
      <c r="X157">
        <f t="shared" si="21"/>
        <v>6</v>
      </c>
      <c r="Y157">
        <f t="shared" si="28"/>
        <v>0</v>
      </c>
      <c r="Z157">
        <f t="shared" si="23"/>
        <v>0</v>
      </c>
      <c r="AC157" s="99">
        <v>43981</v>
      </c>
      <c r="AD157">
        <f t="shared" si="24"/>
        <v>7</v>
      </c>
      <c r="AE157">
        <f t="shared" si="27"/>
        <v>0</v>
      </c>
      <c r="AF157">
        <f t="shared" si="26"/>
        <v>1</v>
      </c>
    </row>
    <row r="158" spans="17:32" ht="12.75">
      <c r="Q158" s="99">
        <v>43252</v>
      </c>
      <c r="R158">
        <f t="shared" si="18"/>
        <v>6</v>
      </c>
      <c r="S158">
        <f t="shared" si="19"/>
        <v>0</v>
      </c>
      <c r="T158">
        <f t="shared" si="20"/>
        <v>0</v>
      </c>
      <c r="W158" s="99">
        <v>43617</v>
      </c>
      <c r="X158">
        <f t="shared" si="21"/>
        <v>7</v>
      </c>
      <c r="Y158">
        <f t="shared" si="28"/>
        <v>0</v>
      </c>
      <c r="Z158">
        <f t="shared" si="23"/>
        <v>1</v>
      </c>
      <c r="AC158" s="99">
        <v>43982</v>
      </c>
      <c r="AD158">
        <f t="shared" si="24"/>
        <v>1</v>
      </c>
      <c r="AE158">
        <f t="shared" si="27"/>
        <v>1</v>
      </c>
      <c r="AF158">
        <f t="shared" si="26"/>
        <v>0</v>
      </c>
    </row>
    <row r="159" spans="17:32" ht="12.75">
      <c r="Q159" s="99">
        <v>43253</v>
      </c>
      <c r="R159">
        <f t="shared" si="18"/>
        <v>7</v>
      </c>
      <c r="S159">
        <f t="shared" si="19"/>
        <v>0</v>
      </c>
      <c r="T159">
        <f t="shared" si="20"/>
        <v>1</v>
      </c>
      <c r="W159" s="99">
        <v>43618</v>
      </c>
      <c r="X159">
        <f t="shared" si="21"/>
        <v>1</v>
      </c>
      <c r="Y159">
        <f t="shared" si="28"/>
        <v>1</v>
      </c>
      <c r="Z159">
        <f t="shared" si="23"/>
        <v>0</v>
      </c>
      <c r="AC159" s="99">
        <v>43983</v>
      </c>
      <c r="AD159">
        <f t="shared" si="24"/>
        <v>2</v>
      </c>
      <c r="AE159">
        <f t="shared" si="27"/>
        <v>0</v>
      </c>
      <c r="AF159">
        <f t="shared" si="26"/>
        <v>0</v>
      </c>
    </row>
    <row r="160" spans="17:32" ht="12.75">
      <c r="Q160" s="99">
        <v>43254</v>
      </c>
      <c r="R160">
        <f t="shared" si="18"/>
        <v>1</v>
      </c>
      <c r="S160">
        <f t="shared" si="19"/>
        <v>1</v>
      </c>
      <c r="T160">
        <f t="shared" si="20"/>
        <v>0</v>
      </c>
      <c r="W160" s="99">
        <v>43619</v>
      </c>
      <c r="X160">
        <f t="shared" si="21"/>
        <v>2</v>
      </c>
      <c r="Y160">
        <f t="shared" si="28"/>
        <v>0</v>
      </c>
      <c r="Z160">
        <f t="shared" si="23"/>
        <v>0</v>
      </c>
      <c r="AC160" s="99">
        <v>43984</v>
      </c>
      <c r="AD160">
        <f t="shared" si="24"/>
        <v>3</v>
      </c>
      <c r="AE160">
        <f t="shared" si="27"/>
        <v>0</v>
      </c>
      <c r="AF160">
        <f t="shared" si="26"/>
        <v>0</v>
      </c>
    </row>
    <row r="161" spans="17:32" ht="12.75">
      <c r="Q161" s="99">
        <v>43255</v>
      </c>
      <c r="R161">
        <f t="shared" si="18"/>
        <v>2</v>
      </c>
      <c r="S161">
        <f t="shared" si="19"/>
        <v>0</v>
      </c>
      <c r="T161">
        <f t="shared" si="20"/>
        <v>0</v>
      </c>
      <c r="W161" s="99">
        <v>43620</v>
      </c>
      <c r="X161">
        <f t="shared" si="21"/>
        <v>3</v>
      </c>
      <c r="Y161">
        <f t="shared" si="28"/>
        <v>0</v>
      </c>
      <c r="Z161">
        <f t="shared" si="23"/>
        <v>0</v>
      </c>
      <c r="AC161" s="99">
        <v>43985</v>
      </c>
      <c r="AD161">
        <f t="shared" si="24"/>
        <v>4</v>
      </c>
      <c r="AE161">
        <f t="shared" si="27"/>
        <v>0</v>
      </c>
      <c r="AF161">
        <f t="shared" si="26"/>
        <v>0</v>
      </c>
    </row>
    <row r="162" spans="17:32" ht="12.75">
      <c r="Q162" s="99">
        <v>43256</v>
      </c>
      <c r="R162">
        <f t="shared" si="18"/>
        <v>3</v>
      </c>
      <c r="S162">
        <f t="shared" si="19"/>
        <v>0</v>
      </c>
      <c r="T162">
        <f t="shared" si="20"/>
        <v>0</v>
      </c>
      <c r="W162" s="99">
        <v>43621</v>
      </c>
      <c r="X162">
        <f t="shared" si="21"/>
        <v>4</v>
      </c>
      <c r="Y162">
        <f t="shared" si="28"/>
        <v>0</v>
      </c>
      <c r="Z162">
        <f t="shared" si="23"/>
        <v>0</v>
      </c>
      <c r="AC162" s="99">
        <v>43986</v>
      </c>
      <c r="AD162">
        <f t="shared" si="24"/>
        <v>5</v>
      </c>
      <c r="AE162">
        <f t="shared" si="27"/>
        <v>0</v>
      </c>
      <c r="AF162">
        <f t="shared" si="26"/>
        <v>0</v>
      </c>
    </row>
    <row r="163" spans="17:32" ht="12.75">
      <c r="Q163" s="99">
        <v>43257</v>
      </c>
      <c r="R163">
        <f t="shared" si="18"/>
        <v>4</v>
      </c>
      <c r="S163">
        <f t="shared" si="19"/>
        <v>0</v>
      </c>
      <c r="T163">
        <f t="shared" si="20"/>
        <v>0</v>
      </c>
      <c r="W163" s="99">
        <v>43622</v>
      </c>
      <c r="X163">
        <f t="shared" si="21"/>
        <v>5</v>
      </c>
      <c r="Y163">
        <f t="shared" si="28"/>
        <v>0</v>
      </c>
      <c r="Z163">
        <f t="shared" si="23"/>
        <v>0</v>
      </c>
      <c r="AC163" s="99">
        <v>43987</v>
      </c>
      <c r="AD163">
        <f t="shared" si="24"/>
        <v>6</v>
      </c>
      <c r="AE163">
        <f t="shared" si="27"/>
        <v>0</v>
      </c>
      <c r="AF163">
        <f t="shared" si="26"/>
        <v>0</v>
      </c>
    </row>
    <row r="164" spans="17:32" ht="12.75">
      <c r="Q164" s="99">
        <v>43258</v>
      </c>
      <c r="R164">
        <f t="shared" si="18"/>
        <v>5</v>
      </c>
      <c r="S164">
        <f t="shared" si="19"/>
        <v>0</v>
      </c>
      <c r="T164">
        <f t="shared" si="20"/>
        <v>0</v>
      </c>
      <c r="W164" s="99">
        <v>43623</v>
      </c>
      <c r="X164">
        <f t="shared" si="21"/>
        <v>6</v>
      </c>
      <c r="Y164">
        <f t="shared" si="28"/>
        <v>0</v>
      </c>
      <c r="Z164">
        <f t="shared" si="23"/>
        <v>0</v>
      </c>
      <c r="AC164" s="99">
        <v>43988</v>
      </c>
      <c r="AD164">
        <f t="shared" si="24"/>
        <v>7</v>
      </c>
      <c r="AE164">
        <f t="shared" si="27"/>
        <v>0</v>
      </c>
      <c r="AF164">
        <f t="shared" si="26"/>
        <v>1</v>
      </c>
    </row>
    <row r="165" spans="17:32" ht="12.75">
      <c r="Q165" s="99">
        <v>43259</v>
      </c>
      <c r="R165">
        <f t="shared" si="18"/>
        <v>6</v>
      </c>
      <c r="S165">
        <f t="shared" si="19"/>
        <v>0</v>
      </c>
      <c r="T165">
        <f t="shared" si="20"/>
        <v>0</v>
      </c>
      <c r="W165" s="99">
        <v>43624</v>
      </c>
      <c r="X165">
        <f t="shared" si="21"/>
        <v>7</v>
      </c>
      <c r="Y165">
        <f t="shared" si="28"/>
        <v>0</v>
      </c>
      <c r="Z165">
        <f t="shared" si="23"/>
        <v>1</v>
      </c>
      <c r="AC165" s="99">
        <v>43989</v>
      </c>
      <c r="AD165">
        <f t="shared" si="24"/>
        <v>1</v>
      </c>
      <c r="AE165">
        <f t="shared" si="27"/>
        <v>1</v>
      </c>
      <c r="AF165">
        <f t="shared" si="26"/>
        <v>0</v>
      </c>
    </row>
    <row r="166" spans="17:32" ht="12.75">
      <c r="Q166" s="99">
        <v>43260</v>
      </c>
      <c r="R166">
        <f t="shared" si="18"/>
        <v>7</v>
      </c>
      <c r="S166">
        <f t="shared" si="19"/>
        <v>0</v>
      </c>
      <c r="T166">
        <f t="shared" si="20"/>
        <v>1</v>
      </c>
      <c r="W166" s="99">
        <v>43625</v>
      </c>
      <c r="X166">
        <f t="shared" si="21"/>
        <v>1</v>
      </c>
      <c r="Y166">
        <f t="shared" si="28"/>
        <v>1</v>
      </c>
      <c r="Z166">
        <f t="shared" si="23"/>
        <v>0</v>
      </c>
      <c r="AC166" s="99">
        <v>43990</v>
      </c>
      <c r="AD166">
        <f t="shared" si="24"/>
        <v>2</v>
      </c>
      <c r="AE166">
        <f t="shared" si="27"/>
        <v>0</v>
      </c>
      <c r="AF166">
        <f t="shared" si="26"/>
        <v>0</v>
      </c>
    </row>
    <row r="167" spans="17:32" ht="12.75">
      <c r="Q167" s="99">
        <v>43261</v>
      </c>
      <c r="R167">
        <f t="shared" si="18"/>
        <v>1</v>
      </c>
      <c r="S167">
        <f t="shared" si="19"/>
        <v>1</v>
      </c>
      <c r="T167">
        <f t="shared" si="20"/>
        <v>0</v>
      </c>
      <c r="W167" s="99">
        <v>43626</v>
      </c>
      <c r="X167">
        <f t="shared" si="21"/>
        <v>2</v>
      </c>
      <c r="Y167">
        <f t="shared" si="28"/>
        <v>0</v>
      </c>
      <c r="Z167">
        <f t="shared" si="23"/>
        <v>0</v>
      </c>
      <c r="AC167" s="99">
        <v>43991</v>
      </c>
      <c r="AD167">
        <f t="shared" si="24"/>
        <v>3</v>
      </c>
      <c r="AE167">
        <f t="shared" si="27"/>
        <v>0</v>
      </c>
      <c r="AF167">
        <f t="shared" si="26"/>
        <v>0</v>
      </c>
    </row>
    <row r="168" spans="17:32" ht="12.75">
      <c r="Q168" s="99">
        <v>43262</v>
      </c>
      <c r="R168">
        <f t="shared" si="18"/>
        <v>2</v>
      </c>
      <c r="S168">
        <f t="shared" si="19"/>
        <v>0</v>
      </c>
      <c r="T168">
        <f t="shared" si="20"/>
        <v>0</v>
      </c>
      <c r="W168" s="99">
        <v>43627</v>
      </c>
      <c r="X168">
        <f t="shared" si="21"/>
        <v>3</v>
      </c>
      <c r="Y168">
        <f t="shared" si="28"/>
        <v>0</v>
      </c>
      <c r="Z168">
        <f t="shared" si="23"/>
        <v>0</v>
      </c>
      <c r="AC168" s="99">
        <v>43992</v>
      </c>
      <c r="AD168">
        <f t="shared" si="24"/>
        <v>4</v>
      </c>
      <c r="AE168">
        <f t="shared" si="27"/>
        <v>0</v>
      </c>
      <c r="AF168">
        <f t="shared" si="26"/>
        <v>0</v>
      </c>
    </row>
    <row r="169" spans="17:32" ht="12.75">
      <c r="Q169" s="99">
        <v>43263</v>
      </c>
      <c r="R169">
        <f t="shared" si="18"/>
        <v>3</v>
      </c>
      <c r="S169">
        <f t="shared" si="19"/>
        <v>0</v>
      </c>
      <c r="T169">
        <f t="shared" si="20"/>
        <v>0</v>
      </c>
      <c r="W169" s="99">
        <v>43628</v>
      </c>
      <c r="X169">
        <f t="shared" si="21"/>
        <v>4</v>
      </c>
      <c r="Y169">
        <f t="shared" si="28"/>
        <v>0</v>
      </c>
      <c r="Z169">
        <f t="shared" si="23"/>
        <v>0</v>
      </c>
      <c r="AC169" s="99">
        <v>43993</v>
      </c>
      <c r="AD169">
        <f t="shared" si="24"/>
        <v>5</v>
      </c>
      <c r="AE169">
        <f t="shared" si="27"/>
        <v>0</v>
      </c>
      <c r="AF169">
        <f t="shared" si="26"/>
        <v>0</v>
      </c>
    </row>
    <row r="170" spans="17:32" ht="12.75">
      <c r="Q170" s="99">
        <v>43264</v>
      </c>
      <c r="R170">
        <f t="shared" si="18"/>
        <v>4</v>
      </c>
      <c r="S170">
        <f t="shared" si="19"/>
        <v>0</v>
      </c>
      <c r="T170">
        <f t="shared" si="20"/>
        <v>0</v>
      </c>
      <c r="W170" s="99">
        <v>43629</v>
      </c>
      <c r="X170">
        <f t="shared" si="21"/>
        <v>5</v>
      </c>
      <c r="Y170">
        <f t="shared" si="28"/>
        <v>0</v>
      </c>
      <c r="Z170">
        <f t="shared" si="23"/>
        <v>0</v>
      </c>
      <c r="AC170" s="99">
        <v>43994</v>
      </c>
      <c r="AD170">
        <f t="shared" si="24"/>
        <v>6</v>
      </c>
      <c r="AE170">
        <f t="shared" si="27"/>
        <v>0</v>
      </c>
      <c r="AF170">
        <f t="shared" si="26"/>
        <v>0</v>
      </c>
    </row>
    <row r="171" spans="17:32" ht="12.75">
      <c r="Q171" s="99">
        <v>43265</v>
      </c>
      <c r="R171">
        <f t="shared" si="18"/>
        <v>5</v>
      </c>
      <c r="S171">
        <f t="shared" si="19"/>
        <v>0</v>
      </c>
      <c r="T171">
        <f t="shared" si="20"/>
        <v>0</v>
      </c>
      <c r="W171" s="99">
        <v>43630</v>
      </c>
      <c r="X171">
        <f t="shared" si="21"/>
        <v>6</v>
      </c>
      <c r="Y171">
        <f t="shared" si="28"/>
        <v>0</v>
      </c>
      <c r="Z171">
        <f t="shared" si="23"/>
        <v>0</v>
      </c>
      <c r="AC171" s="99">
        <v>43995</v>
      </c>
      <c r="AD171">
        <f t="shared" si="24"/>
        <v>7</v>
      </c>
      <c r="AE171">
        <f t="shared" si="27"/>
        <v>0</v>
      </c>
      <c r="AF171">
        <f t="shared" si="26"/>
        <v>1</v>
      </c>
    </row>
    <row r="172" spans="17:32" ht="12.75">
      <c r="Q172" s="99">
        <v>43266</v>
      </c>
      <c r="R172">
        <f t="shared" si="18"/>
        <v>6</v>
      </c>
      <c r="S172">
        <f t="shared" si="19"/>
        <v>0</v>
      </c>
      <c r="T172">
        <f t="shared" si="20"/>
        <v>0</v>
      </c>
      <c r="W172" s="99">
        <v>43631</v>
      </c>
      <c r="X172">
        <f t="shared" si="21"/>
        <v>7</v>
      </c>
      <c r="Y172">
        <f t="shared" si="28"/>
        <v>0</v>
      </c>
      <c r="Z172">
        <f t="shared" si="23"/>
        <v>1</v>
      </c>
      <c r="AC172" s="99">
        <v>43996</v>
      </c>
      <c r="AD172">
        <f t="shared" si="24"/>
        <v>1</v>
      </c>
      <c r="AE172">
        <f t="shared" si="27"/>
        <v>1</v>
      </c>
      <c r="AF172">
        <f t="shared" si="26"/>
        <v>0</v>
      </c>
    </row>
    <row r="173" spans="17:32" ht="12.75">
      <c r="Q173" s="99">
        <v>43267</v>
      </c>
      <c r="R173">
        <f t="shared" si="18"/>
        <v>7</v>
      </c>
      <c r="S173">
        <f t="shared" si="19"/>
        <v>0</v>
      </c>
      <c r="T173">
        <f t="shared" si="20"/>
        <v>1</v>
      </c>
      <c r="W173" s="99">
        <v>43632</v>
      </c>
      <c r="X173">
        <f t="shared" si="21"/>
        <v>1</v>
      </c>
      <c r="Y173">
        <f t="shared" si="28"/>
        <v>1</v>
      </c>
      <c r="Z173">
        <f t="shared" si="23"/>
        <v>0</v>
      </c>
      <c r="AC173" s="99">
        <v>43997</v>
      </c>
      <c r="AD173">
        <f t="shared" si="24"/>
        <v>2</v>
      </c>
      <c r="AE173">
        <f t="shared" si="27"/>
        <v>0</v>
      </c>
      <c r="AF173">
        <f t="shared" si="26"/>
        <v>0</v>
      </c>
    </row>
    <row r="174" spans="17:32" ht="12.75">
      <c r="Q174" s="99">
        <v>43268</v>
      </c>
      <c r="R174">
        <f t="shared" si="18"/>
        <v>1</v>
      </c>
      <c r="S174">
        <f t="shared" si="19"/>
        <v>1</v>
      </c>
      <c r="T174">
        <f t="shared" si="20"/>
        <v>0</v>
      </c>
      <c r="W174" s="99">
        <v>43633</v>
      </c>
      <c r="X174">
        <f t="shared" si="21"/>
        <v>2</v>
      </c>
      <c r="Y174">
        <f t="shared" si="28"/>
        <v>0</v>
      </c>
      <c r="Z174">
        <f t="shared" si="23"/>
        <v>0</v>
      </c>
      <c r="AC174" s="99">
        <v>43998</v>
      </c>
      <c r="AD174">
        <f t="shared" si="24"/>
        <v>3</v>
      </c>
      <c r="AE174">
        <f t="shared" si="27"/>
        <v>0</v>
      </c>
      <c r="AF174">
        <f t="shared" si="26"/>
        <v>0</v>
      </c>
    </row>
    <row r="175" spans="17:32" ht="12.75">
      <c r="Q175" s="99">
        <v>43269</v>
      </c>
      <c r="R175">
        <f t="shared" si="18"/>
        <v>2</v>
      </c>
      <c r="S175">
        <f t="shared" si="19"/>
        <v>0</v>
      </c>
      <c r="T175">
        <f t="shared" si="20"/>
        <v>0</v>
      </c>
      <c r="W175" s="99">
        <v>43634</v>
      </c>
      <c r="X175">
        <f t="shared" si="21"/>
        <v>3</v>
      </c>
      <c r="Y175">
        <f t="shared" si="28"/>
        <v>0</v>
      </c>
      <c r="Z175">
        <f t="shared" si="23"/>
        <v>0</v>
      </c>
      <c r="AC175" s="99">
        <v>43999</v>
      </c>
      <c r="AD175">
        <f t="shared" si="24"/>
        <v>4</v>
      </c>
      <c r="AE175">
        <f t="shared" si="27"/>
        <v>0</v>
      </c>
      <c r="AF175">
        <f t="shared" si="26"/>
        <v>0</v>
      </c>
    </row>
    <row r="176" spans="17:32" ht="12.75">
      <c r="Q176" s="99">
        <v>43270</v>
      </c>
      <c r="R176">
        <f t="shared" si="18"/>
        <v>3</v>
      </c>
      <c r="S176">
        <f t="shared" si="19"/>
        <v>0</v>
      </c>
      <c r="T176">
        <f t="shared" si="20"/>
        <v>0</v>
      </c>
      <c r="W176" s="99">
        <v>43635</v>
      </c>
      <c r="X176">
        <f t="shared" si="21"/>
        <v>4</v>
      </c>
      <c r="Y176">
        <f t="shared" si="28"/>
        <v>0</v>
      </c>
      <c r="Z176">
        <f t="shared" si="23"/>
        <v>0</v>
      </c>
      <c r="AC176" s="99">
        <v>44000</v>
      </c>
      <c r="AD176">
        <f t="shared" si="24"/>
        <v>5</v>
      </c>
      <c r="AE176">
        <f t="shared" si="27"/>
        <v>0</v>
      </c>
      <c r="AF176">
        <f t="shared" si="26"/>
        <v>0</v>
      </c>
    </row>
    <row r="177" spans="17:32" ht="12.75">
      <c r="Q177" s="99">
        <v>43271</v>
      </c>
      <c r="R177">
        <f t="shared" si="18"/>
        <v>4</v>
      </c>
      <c r="S177">
        <f t="shared" si="19"/>
        <v>0</v>
      </c>
      <c r="T177">
        <f t="shared" si="20"/>
        <v>0</v>
      </c>
      <c r="W177" s="99">
        <v>43636</v>
      </c>
      <c r="X177">
        <f t="shared" si="21"/>
        <v>5</v>
      </c>
      <c r="Y177">
        <f t="shared" si="28"/>
        <v>0</v>
      </c>
      <c r="Z177">
        <f t="shared" si="23"/>
        <v>0</v>
      </c>
      <c r="AC177" s="99">
        <v>44001</v>
      </c>
      <c r="AD177">
        <f t="shared" si="24"/>
        <v>6</v>
      </c>
      <c r="AE177">
        <f t="shared" si="27"/>
        <v>0</v>
      </c>
      <c r="AF177">
        <f t="shared" si="26"/>
        <v>0</v>
      </c>
    </row>
    <row r="178" spans="17:32" ht="12.75">
      <c r="Q178" s="99">
        <v>43272</v>
      </c>
      <c r="R178">
        <f t="shared" si="18"/>
        <v>5</v>
      </c>
      <c r="S178">
        <f t="shared" si="19"/>
        <v>0</v>
      </c>
      <c r="T178">
        <f t="shared" si="20"/>
        <v>0</v>
      </c>
      <c r="W178" s="99">
        <v>43637</v>
      </c>
      <c r="X178">
        <f t="shared" si="21"/>
        <v>6</v>
      </c>
      <c r="Y178">
        <f t="shared" si="28"/>
        <v>0</v>
      </c>
      <c r="Z178">
        <f t="shared" si="23"/>
        <v>0</v>
      </c>
      <c r="AC178" s="99">
        <v>44002</v>
      </c>
      <c r="AD178">
        <f t="shared" si="24"/>
        <v>7</v>
      </c>
      <c r="AE178">
        <f t="shared" si="27"/>
        <v>0</v>
      </c>
      <c r="AF178">
        <f t="shared" si="26"/>
        <v>1</v>
      </c>
    </row>
    <row r="179" spans="17:32" ht="12.75">
      <c r="Q179" s="99">
        <v>43273</v>
      </c>
      <c r="R179">
        <f t="shared" si="18"/>
        <v>6</v>
      </c>
      <c r="S179">
        <f t="shared" si="19"/>
        <v>0</v>
      </c>
      <c r="T179">
        <f t="shared" si="20"/>
        <v>0</v>
      </c>
      <c r="W179" s="99">
        <v>43638</v>
      </c>
      <c r="X179">
        <f t="shared" si="21"/>
        <v>7</v>
      </c>
      <c r="Y179">
        <f t="shared" si="28"/>
        <v>0</v>
      </c>
      <c r="Z179">
        <f t="shared" si="23"/>
        <v>1</v>
      </c>
      <c r="AC179" s="99">
        <v>44003</v>
      </c>
      <c r="AD179">
        <f t="shared" si="24"/>
        <v>1</v>
      </c>
      <c r="AE179">
        <f t="shared" si="27"/>
        <v>1</v>
      </c>
      <c r="AF179">
        <f t="shared" si="26"/>
        <v>0</v>
      </c>
    </row>
    <row r="180" spans="17:32" ht="12.75">
      <c r="Q180" s="99">
        <v>43274</v>
      </c>
      <c r="R180">
        <f t="shared" si="18"/>
        <v>7</v>
      </c>
      <c r="S180">
        <f t="shared" si="19"/>
        <v>0</v>
      </c>
      <c r="T180">
        <f t="shared" si="20"/>
        <v>1</v>
      </c>
      <c r="W180" s="99">
        <v>43639</v>
      </c>
      <c r="X180">
        <f t="shared" si="21"/>
        <v>1</v>
      </c>
      <c r="Y180">
        <f t="shared" si="28"/>
        <v>1</v>
      </c>
      <c r="Z180">
        <f t="shared" si="23"/>
        <v>0</v>
      </c>
      <c r="AC180" s="99">
        <v>44004</v>
      </c>
      <c r="AD180">
        <f t="shared" si="24"/>
        <v>2</v>
      </c>
      <c r="AE180">
        <f t="shared" si="27"/>
        <v>0</v>
      </c>
      <c r="AF180">
        <f t="shared" si="26"/>
        <v>0</v>
      </c>
    </row>
    <row r="181" spans="17:32" ht="12.75">
      <c r="Q181" s="99">
        <v>43275</v>
      </c>
      <c r="R181">
        <f t="shared" si="18"/>
        <v>1</v>
      </c>
      <c r="S181">
        <f t="shared" si="19"/>
        <v>1</v>
      </c>
      <c r="T181">
        <f t="shared" si="20"/>
        <v>0</v>
      </c>
      <c r="W181" s="99">
        <v>43640</v>
      </c>
      <c r="X181">
        <f t="shared" si="21"/>
        <v>2</v>
      </c>
      <c r="Y181">
        <f t="shared" si="28"/>
        <v>0</v>
      </c>
      <c r="Z181">
        <f t="shared" si="23"/>
        <v>0</v>
      </c>
      <c r="AC181" s="99">
        <v>44005</v>
      </c>
      <c r="AD181">
        <f t="shared" si="24"/>
        <v>3</v>
      </c>
      <c r="AE181">
        <f t="shared" si="27"/>
        <v>0</v>
      </c>
      <c r="AF181">
        <f t="shared" si="26"/>
        <v>0</v>
      </c>
    </row>
    <row r="182" spans="17:32" ht="12.75">
      <c r="Q182" s="99">
        <v>43276</v>
      </c>
      <c r="R182">
        <f t="shared" si="18"/>
        <v>2</v>
      </c>
      <c r="S182">
        <f t="shared" si="19"/>
        <v>0</v>
      </c>
      <c r="T182">
        <f t="shared" si="20"/>
        <v>0</v>
      </c>
      <c r="W182" s="99">
        <v>43641</v>
      </c>
      <c r="X182">
        <f t="shared" si="21"/>
        <v>3</v>
      </c>
      <c r="Y182">
        <f t="shared" si="28"/>
        <v>0</v>
      </c>
      <c r="Z182">
        <f t="shared" si="23"/>
        <v>0</v>
      </c>
      <c r="AC182" s="99">
        <v>44006</v>
      </c>
      <c r="AD182">
        <f t="shared" si="24"/>
        <v>4</v>
      </c>
      <c r="AE182">
        <f t="shared" si="27"/>
        <v>0</v>
      </c>
      <c r="AF182">
        <f t="shared" si="26"/>
        <v>0</v>
      </c>
    </row>
    <row r="183" spans="17:32" ht="12.75">
      <c r="Q183" s="99">
        <v>43277</v>
      </c>
      <c r="R183">
        <f t="shared" si="18"/>
        <v>3</v>
      </c>
      <c r="S183">
        <f t="shared" si="19"/>
        <v>0</v>
      </c>
      <c r="T183">
        <f t="shared" si="20"/>
        <v>0</v>
      </c>
      <c r="W183" s="99">
        <v>43642</v>
      </c>
      <c r="X183">
        <f t="shared" si="21"/>
        <v>4</v>
      </c>
      <c r="Y183">
        <f t="shared" si="28"/>
        <v>0</v>
      </c>
      <c r="Z183">
        <f t="shared" si="23"/>
        <v>0</v>
      </c>
      <c r="AC183" s="99">
        <v>44007</v>
      </c>
      <c r="AD183">
        <f t="shared" si="24"/>
        <v>5</v>
      </c>
      <c r="AE183">
        <f t="shared" si="27"/>
        <v>0</v>
      </c>
      <c r="AF183">
        <f t="shared" si="26"/>
        <v>0</v>
      </c>
    </row>
    <row r="184" spans="17:32" ht="12.75">
      <c r="Q184" s="99">
        <v>43278</v>
      </c>
      <c r="R184">
        <f t="shared" si="18"/>
        <v>4</v>
      </c>
      <c r="S184">
        <f t="shared" si="19"/>
        <v>0</v>
      </c>
      <c r="T184">
        <f t="shared" si="20"/>
        <v>0</v>
      </c>
      <c r="W184" s="99">
        <v>43643</v>
      </c>
      <c r="X184">
        <f t="shared" si="21"/>
        <v>5</v>
      </c>
      <c r="Y184">
        <f t="shared" si="28"/>
        <v>0</v>
      </c>
      <c r="Z184">
        <f t="shared" si="23"/>
        <v>0</v>
      </c>
      <c r="AC184" s="99">
        <v>44008</v>
      </c>
      <c r="AD184">
        <f t="shared" si="24"/>
        <v>6</v>
      </c>
      <c r="AE184">
        <f t="shared" si="27"/>
        <v>0</v>
      </c>
      <c r="AF184">
        <f t="shared" si="26"/>
        <v>0</v>
      </c>
    </row>
    <row r="185" spans="17:32" ht="12.75">
      <c r="Q185" s="99">
        <v>43279</v>
      </c>
      <c r="R185">
        <f t="shared" si="18"/>
        <v>5</v>
      </c>
      <c r="S185">
        <f t="shared" si="19"/>
        <v>0</v>
      </c>
      <c r="T185">
        <f t="shared" si="20"/>
        <v>0</v>
      </c>
      <c r="W185" s="99">
        <v>43644</v>
      </c>
      <c r="X185">
        <f t="shared" si="21"/>
        <v>6</v>
      </c>
      <c r="Y185">
        <f t="shared" si="28"/>
        <v>0</v>
      </c>
      <c r="Z185">
        <f t="shared" si="23"/>
        <v>0</v>
      </c>
      <c r="AC185" s="99">
        <v>44009</v>
      </c>
      <c r="AD185">
        <f t="shared" si="24"/>
        <v>7</v>
      </c>
      <c r="AE185">
        <f t="shared" si="27"/>
        <v>0</v>
      </c>
      <c r="AF185">
        <f t="shared" si="26"/>
        <v>1</v>
      </c>
    </row>
    <row r="186" spans="17:32" ht="12.75">
      <c r="Q186" s="99">
        <v>43280</v>
      </c>
      <c r="R186">
        <f t="shared" si="18"/>
        <v>6</v>
      </c>
      <c r="S186">
        <f t="shared" si="19"/>
        <v>0</v>
      </c>
      <c r="T186">
        <f t="shared" si="20"/>
        <v>0</v>
      </c>
      <c r="W186" s="99">
        <v>43645</v>
      </c>
      <c r="X186">
        <f t="shared" si="21"/>
        <v>7</v>
      </c>
      <c r="Y186">
        <f t="shared" si="28"/>
        <v>0</v>
      </c>
      <c r="Z186">
        <f t="shared" si="23"/>
        <v>1</v>
      </c>
      <c r="AC186" s="99">
        <v>44010</v>
      </c>
      <c r="AD186">
        <f t="shared" si="24"/>
        <v>1</v>
      </c>
      <c r="AE186">
        <f t="shared" si="27"/>
        <v>1</v>
      </c>
      <c r="AF186">
        <f t="shared" si="26"/>
        <v>0</v>
      </c>
    </row>
    <row r="187" spans="17:32" ht="12.75">
      <c r="Q187" s="99">
        <v>43281</v>
      </c>
      <c r="R187">
        <f t="shared" si="18"/>
        <v>7</v>
      </c>
      <c r="S187">
        <f t="shared" si="19"/>
        <v>0</v>
      </c>
      <c r="T187">
        <f t="shared" si="20"/>
        <v>1</v>
      </c>
      <c r="W187" s="99">
        <v>43646</v>
      </c>
      <c r="X187">
        <f t="shared" si="21"/>
        <v>1</v>
      </c>
      <c r="Y187">
        <f t="shared" si="28"/>
        <v>1</v>
      </c>
      <c r="Z187">
        <f t="shared" si="23"/>
        <v>0</v>
      </c>
      <c r="AC187" s="99">
        <v>44011</v>
      </c>
      <c r="AD187">
        <f t="shared" si="24"/>
        <v>2</v>
      </c>
      <c r="AE187">
        <f t="shared" si="27"/>
        <v>0</v>
      </c>
      <c r="AF187">
        <f t="shared" si="26"/>
        <v>0</v>
      </c>
    </row>
    <row r="188" spans="17:32" ht="12.75">
      <c r="Q188" s="99">
        <v>43282</v>
      </c>
      <c r="R188">
        <f t="shared" si="18"/>
        <v>1</v>
      </c>
      <c r="S188">
        <f t="shared" si="19"/>
        <v>1</v>
      </c>
      <c r="T188">
        <f t="shared" si="20"/>
        <v>0</v>
      </c>
      <c r="W188" s="99">
        <v>43647</v>
      </c>
      <c r="X188">
        <f t="shared" si="21"/>
        <v>2</v>
      </c>
      <c r="Y188">
        <f t="shared" si="28"/>
        <v>0</v>
      </c>
      <c r="Z188">
        <f t="shared" si="23"/>
        <v>0</v>
      </c>
      <c r="AC188" s="99">
        <v>44012</v>
      </c>
      <c r="AD188">
        <f t="shared" si="24"/>
        <v>3</v>
      </c>
      <c r="AE188">
        <f t="shared" si="27"/>
        <v>0</v>
      </c>
      <c r="AF188">
        <f t="shared" si="26"/>
        <v>0</v>
      </c>
    </row>
    <row r="189" spans="17:32" ht="12.75">
      <c r="Q189" s="99">
        <v>43283</v>
      </c>
      <c r="R189">
        <f t="shared" si="18"/>
        <v>2</v>
      </c>
      <c r="S189">
        <f t="shared" si="19"/>
        <v>0</v>
      </c>
      <c r="T189">
        <f t="shared" si="20"/>
        <v>0</v>
      </c>
      <c r="W189" s="99">
        <v>43648</v>
      </c>
      <c r="X189">
        <f t="shared" si="21"/>
        <v>3</v>
      </c>
      <c r="Y189">
        <f t="shared" si="28"/>
        <v>0</v>
      </c>
      <c r="Z189">
        <f t="shared" si="23"/>
        <v>0</v>
      </c>
      <c r="AC189" s="99">
        <v>44013</v>
      </c>
      <c r="AD189">
        <f t="shared" si="24"/>
        <v>4</v>
      </c>
      <c r="AE189">
        <f t="shared" si="27"/>
        <v>0</v>
      </c>
      <c r="AF189">
        <f t="shared" si="26"/>
        <v>0</v>
      </c>
    </row>
    <row r="190" spans="17:32" ht="12.75">
      <c r="Q190" s="99">
        <v>43284</v>
      </c>
      <c r="R190">
        <f t="shared" si="18"/>
        <v>3</v>
      </c>
      <c r="S190">
        <f t="shared" si="19"/>
        <v>0</v>
      </c>
      <c r="T190">
        <f t="shared" si="20"/>
        <v>0</v>
      </c>
      <c r="W190" s="99">
        <v>43649</v>
      </c>
      <c r="X190">
        <f t="shared" si="21"/>
        <v>4</v>
      </c>
      <c r="Y190">
        <f t="shared" si="28"/>
        <v>0</v>
      </c>
      <c r="Z190">
        <f t="shared" si="23"/>
        <v>0</v>
      </c>
      <c r="AC190" s="99">
        <v>44014</v>
      </c>
      <c r="AD190">
        <f t="shared" si="24"/>
        <v>5</v>
      </c>
      <c r="AE190">
        <f t="shared" si="27"/>
        <v>0</v>
      </c>
      <c r="AF190">
        <f t="shared" si="26"/>
        <v>0</v>
      </c>
    </row>
    <row r="191" spans="17:32" ht="12.75">
      <c r="Q191" s="99">
        <v>43285</v>
      </c>
      <c r="R191">
        <f t="shared" si="18"/>
        <v>4</v>
      </c>
      <c r="S191" s="101">
        <v>1</v>
      </c>
      <c r="T191">
        <f t="shared" si="20"/>
        <v>0</v>
      </c>
      <c r="W191" s="99">
        <v>43650</v>
      </c>
      <c r="X191">
        <f t="shared" si="21"/>
        <v>5</v>
      </c>
      <c r="Y191" s="101">
        <v>1</v>
      </c>
      <c r="Z191">
        <f t="shared" si="23"/>
        <v>0</v>
      </c>
      <c r="AC191" s="99">
        <v>44015</v>
      </c>
      <c r="AD191">
        <f t="shared" si="24"/>
        <v>6</v>
      </c>
      <c r="AE191" s="101">
        <v>1</v>
      </c>
      <c r="AF191">
        <f t="shared" si="26"/>
        <v>0</v>
      </c>
    </row>
    <row r="192" spans="17:32" ht="12.75">
      <c r="Q192" s="99">
        <v>43286</v>
      </c>
      <c r="R192">
        <f t="shared" si="18"/>
        <v>5</v>
      </c>
      <c r="S192">
        <f t="shared" si="19"/>
        <v>0</v>
      </c>
      <c r="T192">
        <f t="shared" si="20"/>
        <v>0</v>
      </c>
      <c r="W192" s="99">
        <v>43651</v>
      </c>
      <c r="X192">
        <f t="shared" si="21"/>
        <v>6</v>
      </c>
      <c r="Y192">
        <f t="shared" si="28"/>
        <v>0</v>
      </c>
      <c r="Z192">
        <f t="shared" si="23"/>
        <v>0</v>
      </c>
      <c r="AC192" s="99">
        <v>44016</v>
      </c>
      <c r="AD192">
        <f t="shared" si="24"/>
        <v>7</v>
      </c>
      <c r="AE192">
        <f t="shared" si="27"/>
        <v>0</v>
      </c>
      <c r="AF192">
        <f t="shared" si="26"/>
        <v>1</v>
      </c>
    </row>
    <row r="193" spans="17:32" ht="12.75">
      <c r="Q193" s="99">
        <v>43287</v>
      </c>
      <c r="R193">
        <f t="shared" si="18"/>
        <v>6</v>
      </c>
      <c r="S193">
        <f t="shared" si="19"/>
        <v>0</v>
      </c>
      <c r="T193">
        <f t="shared" si="20"/>
        <v>0</v>
      </c>
      <c r="W193" s="99">
        <v>43652</v>
      </c>
      <c r="X193">
        <f t="shared" si="21"/>
        <v>7</v>
      </c>
      <c r="Y193">
        <f t="shared" si="28"/>
        <v>0</v>
      </c>
      <c r="Z193">
        <f t="shared" si="23"/>
        <v>1</v>
      </c>
      <c r="AC193" s="99">
        <v>44017</v>
      </c>
      <c r="AD193">
        <f t="shared" si="24"/>
        <v>1</v>
      </c>
      <c r="AE193">
        <f aca="true" t="shared" si="29" ref="AE193:AE253">IF(AD193=1,1,0)</f>
        <v>1</v>
      </c>
      <c r="AF193">
        <f t="shared" si="26"/>
        <v>0</v>
      </c>
    </row>
    <row r="194" spans="17:32" ht="12.75">
      <c r="Q194" s="99">
        <v>43288</v>
      </c>
      <c r="R194">
        <f t="shared" si="18"/>
        <v>7</v>
      </c>
      <c r="S194">
        <f t="shared" si="19"/>
        <v>0</v>
      </c>
      <c r="T194">
        <f t="shared" si="20"/>
        <v>1</v>
      </c>
      <c r="W194" s="99">
        <v>43653</v>
      </c>
      <c r="X194">
        <f t="shared" si="21"/>
        <v>1</v>
      </c>
      <c r="Y194">
        <f aca="true" t="shared" si="30" ref="Y194:Y254">IF(X194=1,1,0)</f>
        <v>1</v>
      </c>
      <c r="Z194">
        <f t="shared" si="23"/>
        <v>0</v>
      </c>
      <c r="AC194" s="99">
        <v>44018</v>
      </c>
      <c r="AD194">
        <f t="shared" si="24"/>
        <v>2</v>
      </c>
      <c r="AE194">
        <f t="shared" si="29"/>
        <v>0</v>
      </c>
      <c r="AF194">
        <f t="shared" si="26"/>
        <v>0</v>
      </c>
    </row>
    <row r="195" spans="17:32" ht="12.75">
      <c r="Q195" s="99">
        <v>43289</v>
      </c>
      <c r="R195">
        <f t="shared" si="18"/>
        <v>1</v>
      </c>
      <c r="S195">
        <f t="shared" si="19"/>
        <v>1</v>
      </c>
      <c r="T195">
        <f t="shared" si="20"/>
        <v>0</v>
      </c>
      <c r="W195" s="99">
        <v>43654</v>
      </c>
      <c r="X195">
        <f t="shared" si="21"/>
        <v>2</v>
      </c>
      <c r="Y195">
        <f t="shared" si="30"/>
        <v>0</v>
      </c>
      <c r="Z195">
        <f t="shared" si="23"/>
        <v>0</v>
      </c>
      <c r="AC195" s="99">
        <v>44019</v>
      </c>
      <c r="AD195">
        <f t="shared" si="24"/>
        <v>3</v>
      </c>
      <c r="AE195">
        <f t="shared" si="29"/>
        <v>0</v>
      </c>
      <c r="AF195">
        <f t="shared" si="26"/>
        <v>0</v>
      </c>
    </row>
    <row r="196" spans="17:32" ht="12.75">
      <c r="Q196" s="99">
        <v>43290</v>
      </c>
      <c r="R196">
        <f t="shared" si="18"/>
        <v>2</v>
      </c>
      <c r="S196">
        <f t="shared" si="19"/>
        <v>0</v>
      </c>
      <c r="T196">
        <f t="shared" si="20"/>
        <v>0</v>
      </c>
      <c r="W196" s="99">
        <v>43655</v>
      </c>
      <c r="X196">
        <f t="shared" si="21"/>
        <v>3</v>
      </c>
      <c r="Y196">
        <f t="shared" si="30"/>
        <v>0</v>
      </c>
      <c r="Z196">
        <f t="shared" si="23"/>
        <v>0</v>
      </c>
      <c r="AC196" s="99">
        <v>44020</v>
      </c>
      <c r="AD196">
        <f t="shared" si="24"/>
        <v>4</v>
      </c>
      <c r="AE196">
        <f t="shared" si="29"/>
        <v>0</v>
      </c>
      <c r="AF196">
        <f t="shared" si="26"/>
        <v>0</v>
      </c>
    </row>
    <row r="197" spans="17:32" ht="12.75">
      <c r="Q197" s="99">
        <v>43291</v>
      </c>
      <c r="R197">
        <f t="shared" si="18"/>
        <v>3</v>
      </c>
      <c r="S197">
        <f t="shared" si="19"/>
        <v>0</v>
      </c>
      <c r="T197">
        <f t="shared" si="20"/>
        <v>0</v>
      </c>
      <c r="W197" s="99">
        <v>43656</v>
      </c>
      <c r="X197">
        <f t="shared" si="21"/>
        <v>4</v>
      </c>
      <c r="Y197">
        <f t="shared" si="30"/>
        <v>0</v>
      </c>
      <c r="Z197">
        <f t="shared" si="23"/>
        <v>0</v>
      </c>
      <c r="AC197" s="99">
        <v>44021</v>
      </c>
      <c r="AD197">
        <f t="shared" si="24"/>
        <v>5</v>
      </c>
      <c r="AE197">
        <f t="shared" si="29"/>
        <v>0</v>
      </c>
      <c r="AF197">
        <f t="shared" si="26"/>
        <v>0</v>
      </c>
    </row>
    <row r="198" spans="17:32" ht="12.75">
      <c r="Q198" s="99">
        <v>43292</v>
      </c>
      <c r="R198">
        <f t="shared" si="18"/>
        <v>4</v>
      </c>
      <c r="S198">
        <f t="shared" si="19"/>
        <v>0</v>
      </c>
      <c r="T198">
        <f t="shared" si="20"/>
        <v>0</v>
      </c>
      <c r="W198" s="99">
        <v>43657</v>
      </c>
      <c r="X198">
        <f t="shared" si="21"/>
        <v>5</v>
      </c>
      <c r="Y198">
        <f t="shared" si="30"/>
        <v>0</v>
      </c>
      <c r="Z198">
        <f t="shared" si="23"/>
        <v>0</v>
      </c>
      <c r="AC198" s="99">
        <v>44022</v>
      </c>
      <c r="AD198">
        <f t="shared" si="24"/>
        <v>6</v>
      </c>
      <c r="AE198">
        <f t="shared" si="29"/>
        <v>0</v>
      </c>
      <c r="AF198">
        <f t="shared" si="26"/>
        <v>0</v>
      </c>
    </row>
    <row r="199" spans="17:32" ht="12.75">
      <c r="Q199" s="99">
        <v>43293</v>
      </c>
      <c r="R199">
        <f t="shared" si="18"/>
        <v>5</v>
      </c>
      <c r="S199">
        <f t="shared" si="19"/>
        <v>0</v>
      </c>
      <c r="T199">
        <f t="shared" si="20"/>
        <v>0</v>
      </c>
      <c r="W199" s="99">
        <v>43658</v>
      </c>
      <c r="X199">
        <f t="shared" si="21"/>
        <v>6</v>
      </c>
      <c r="Y199">
        <f t="shared" si="30"/>
        <v>0</v>
      </c>
      <c r="Z199">
        <f t="shared" si="23"/>
        <v>0</v>
      </c>
      <c r="AC199" s="99">
        <v>44023</v>
      </c>
      <c r="AD199">
        <f t="shared" si="24"/>
        <v>7</v>
      </c>
      <c r="AE199">
        <f t="shared" si="29"/>
        <v>0</v>
      </c>
      <c r="AF199">
        <f t="shared" si="26"/>
        <v>1</v>
      </c>
    </row>
    <row r="200" spans="17:32" ht="12.75">
      <c r="Q200" s="99">
        <v>43294</v>
      </c>
      <c r="R200">
        <f aca="true" t="shared" si="31" ref="R200:R263">WEEKDAY(Q200,1)</f>
        <v>6</v>
      </c>
      <c r="S200">
        <f aca="true" t="shared" si="32" ref="S200:S263">IF(R200=1,1,0)</f>
        <v>0</v>
      </c>
      <c r="T200">
        <f aca="true" t="shared" si="33" ref="T200:T263">IF(R200=7,1,0)</f>
        <v>0</v>
      </c>
      <c r="W200" s="99">
        <v>43659</v>
      </c>
      <c r="X200">
        <f aca="true" t="shared" si="34" ref="X200:X263">WEEKDAY(W200,1)</f>
        <v>7</v>
      </c>
      <c r="Y200">
        <f t="shared" si="30"/>
        <v>0</v>
      </c>
      <c r="Z200">
        <f aca="true" t="shared" si="35" ref="Z200:Z263">IF(X200=7,1,0)</f>
        <v>1</v>
      </c>
      <c r="AC200" s="99">
        <v>44024</v>
      </c>
      <c r="AD200">
        <f aca="true" t="shared" si="36" ref="AD200:AD263">WEEKDAY(AC200,1)</f>
        <v>1</v>
      </c>
      <c r="AE200">
        <f t="shared" si="29"/>
        <v>1</v>
      </c>
      <c r="AF200">
        <f aca="true" t="shared" si="37" ref="AF200:AF263">IF(AD200=7,1,0)</f>
        <v>0</v>
      </c>
    </row>
    <row r="201" spans="17:32" ht="12.75">
      <c r="Q201" s="99">
        <v>43295</v>
      </c>
      <c r="R201">
        <f t="shared" si="31"/>
        <v>7</v>
      </c>
      <c r="S201">
        <f t="shared" si="32"/>
        <v>0</v>
      </c>
      <c r="T201">
        <f t="shared" si="33"/>
        <v>1</v>
      </c>
      <c r="W201" s="99">
        <v>43660</v>
      </c>
      <c r="X201">
        <f t="shared" si="34"/>
        <v>1</v>
      </c>
      <c r="Y201">
        <f t="shared" si="30"/>
        <v>1</v>
      </c>
      <c r="Z201">
        <f t="shared" si="35"/>
        <v>0</v>
      </c>
      <c r="AC201" s="99">
        <v>44025</v>
      </c>
      <c r="AD201">
        <f t="shared" si="36"/>
        <v>2</v>
      </c>
      <c r="AE201">
        <f t="shared" si="29"/>
        <v>0</v>
      </c>
      <c r="AF201">
        <f t="shared" si="37"/>
        <v>0</v>
      </c>
    </row>
    <row r="202" spans="17:32" ht="12.75">
      <c r="Q202" s="99">
        <v>43296</v>
      </c>
      <c r="R202">
        <f t="shared" si="31"/>
        <v>1</v>
      </c>
      <c r="S202">
        <f t="shared" si="32"/>
        <v>1</v>
      </c>
      <c r="T202">
        <f t="shared" si="33"/>
        <v>0</v>
      </c>
      <c r="W202" s="99">
        <v>43661</v>
      </c>
      <c r="X202">
        <f t="shared" si="34"/>
        <v>2</v>
      </c>
      <c r="Y202">
        <f t="shared" si="30"/>
        <v>0</v>
      </c>
      <c r="Z202">
        <f t="shared" si="35"/>
        <v>0</v>
      </c>
      <c r="AC202" s="99">
        <v>44026</v>
      </c>
      <c r="AD202">
        <f t="shared" si="36"/>
        <v>3</v>
      </c>
      <c r="AE202">
        <f t="shared" si="29"/>
        <v>0</v>
      </c>
      <c r="AF202">
        <f t="shared" si="37"/>
        <v>0</v>
      </c>
    </row>
    <row r="203" spans="17:32" ht="12.75">
      <c r="Q203" s="99">
        <v>43297</v>
      </c>
      <c r="R203">
        <f t="shared" si="31"/>
        <v>2</v>
      </c>
      <c r="S203">
        <f t="shared" si="32"/>
        <v>0</v>
      </c>
      <c r="T203">
        <f t="shared" si="33"/>
        <v>0</v>
      </c>
      <c r="W203" s="99">
        <v>43662</v>
      </c>
      <c r="X203">
        <f t="shared" si="34"/>
        <v>3</v>
      </c>
      <c r="Y203">
        <f t="shared" si="30"/>
        <v>0</v>
      </c>
      <c r="Z203">
        <f t="shared" si="35"/>
        <v>0</v>
      </c>
      <c r="AC203" s="99">
        <v>44027</v>
      </c>
      <c r="AD203">
        <f t="shared" si="36"/>
        <v>4</v>
      </c>
      <c r="AE203">
        <f t="shared" si="29"/>
        <v>0</v>
      </c>
      <c r="AF203">
        <f t="shared" si="37"/>
        <v>0</v>
      </c>
    </row>
    <row r="204" spans="17:32" ht="12.75">
      <c r="Q204" s="99">
        <v>43298</v>
      </c>
      <c r="R204">
        <f t="shared" si="31"/>
        <v>3</v>
      </c>
      <c r="S204">
        <f t="shared" si="32"/>
        <v>0</v>
      </c>
      <c r="T204">
        <f t="shared" si="33"/>
        <v>0</v>
      </c>
      <c r="W204" s="99">
        <v>43663</v>
      </c>
      <c r="X204">
        <f t="shared" si="34"/>
        <v>4</v>
      </c>
      <c r="Y204">
        <f t="shared" si="30"/>
        <v>0</v>
      </c>
      <c r="Z204">
        <f t="shared" si="35"/>
        <v>0</v>
      </c>
      <c r="AC204" s="99">
        <v>44028</v>
      </c>
      <c r="AD204">
        <f t="shared" si="36"/>
        <v>5</v>
      </c>
      <c r="AE204">
        <f t="shared" si="29"/>
        <v>0</v>
      </c>
      <c r="AF204">
        <f t="shared" si="37"/>
        <v>0</v>
      </c>
    </row>
    <row r="205" spans="17:32" ht="12.75">
      <c r="Q205" s="99">
        <v>43299</v>
      </c>
      <c r="R205">
        <f t="shared" si="31"/>
        <v>4</v>
      </c>
      <c r="S205">
        <f t="shared" si="32"/>
        <v>0</v>
      </c>
      <c r="T205">
        <f t="shared" si="33"/>
        <v>0</v>
      </c>
      <c r="W205" s="99">
        <v>43664</v>
      </c>
      <c r="X205">
        <f t="shared" si="34"/>
        <v>5</v>
      </c>
      <c r="Y205">
        <f t="shared" si="30"/>
        <v>0</v>
      </c>
      <c r="Z205">
        <f t="shared" si="35"/>
        <v>0</v>
      </c>
      <c r="AC205" s="99">
        <v>44029</v>
      </c>
      <c r="AD205">
        <f t="shared" si="36"/>
        <v>6</v>
      </c>
      <c r="AE205">
        <f t="shared" si="29"/>
        <v>0</v>
      </c>
      <c r="AF205">
        <f t="shared" si="37"/>
        <v>0</v>
      </c>
    </row>
    <row r="206" spans="17:32" ht="12.75">
      <c r="Q206" s="99">
        <v>43300</v>
      </c>
      <c r="R206">
        <f t="shared" si="31"/>
        <v>5</v>
      </c>
      <c r="S206">
        <f t="shared" si="32"/>
        <v>0</v>
      </c>
      <c r="T206">
        <f t="shared" si="33"/>
        <v>0</v>
      </c>
      <c r="W206" s="99">
        <v>43665</v>
      </c>
      <c r="X206">
        <f t="shared" si="34"/>
        <v>6</v>
      </c>
      <c r="Y206">
        <f t="shared" si="30"/>
        <v>0</v>
      </c>
      <c r="Z206">
        <f t="shared" si="35"/>
        <v>0</v>
      </c>
      <c r="AC206" s="99">
        <v>44030</v>
      </c>
      <c r="AD206">
        <f t="shared" si="36"/>
        <v>7</v>
      </c>
      <c r="AE206">
        <f t="shared" si="29"/>
        <v>0</v>
      </c>
      <c r="AF206">
        <f t="shared" si="37"/>
        <v>1</v>
      </c>
    </row>
    <row r="207" spans="17:32" ht="12.75">
      <c r="Q207" s="99">
        <v>43301</v>
      </c>
      <c r="R207">
        <f t="shared" si="31"/>
        <v>6</v>
      </c>
      <c r="S207">
        <f t="shared" si="32"/>
        <v>0</v>
      </c>
      <c r="T207">
        <f t="shared" si="33"/>
        <v>0</v>
      </c>
      <c r="W207" s="99">
        <v>43666</v>
      </c>
      <c r="X207">
        <f t="shared" si="34"/>
        <v>7</v>
      </c>
      <c r="Y207">
        <f t="shared" si="30"/>
        <v>0</v>
      </c>
      <c r="Z207">
        <f t="shared" si="35"/>
        <v>1</v>
      </c>
      <c r="AC207" s="99">
        <v>44031</v>
      </c>
      <c r="AD207">
        <f t="shared" si="36"/>
        <v>1</v>
      </c>
      <c r="AE207">
        <f t="shared" si="29"/>
        <v>1</v>
      </c>
      <c r="AF207">
        <f t="shared" si="37"/>
        <v>0</v>
      </c>
    </row>
    <row r="208" spans="17:32" ht="12.75">
      <c r="Q208" s="99">
        <v>43302</v>
      </c>
      <c r="R208">
        <f t="shared" si="31"/>
        <v>7</v>
      </c>
      <c r="S208">
        <f t="shared" si="32"/>
        <v>0</v>
      </c>
      <c r="T208">
        <f t="shared" si="33"/>
        <v>1</v>
      </c>
      <c r="W208" s="99">
        <v>43667</v>
      </c>
      <c r="X208">
        <f t="shared" si="34"/>
        <v>1</v>
      </c>
      <c r="Y208">
        <f t="shared" si="30"/>
        <v>1</v>
      </c>
      <c r="Z208">
        <f t="shared" si="35"/>
        <v>0</v>
      </c>
      <c r="AC208" s="99">
        <v>44032</v>
      </c>
      <c r="AD208">
        <f t="shared" si="36"/>
        <v>2</v>
      </c>
      <c r="AE208">
        <f t="shared" si="29"/>
        <v>0</v>
      </c>
      <c r="AF208">
        <f t="shared" si="37"/>
        <v>0</v>
      </c>
    </row>
    <row r="209" spans="17:32" ht="12.75">
      <c r="Q209" s="99">
        <v>43303</v>
      </c>
      <c r="R209">
        <f t="shared" si="31"/>
        <v>1</v>
      </c>
      <c r="S209">
        <f t="shared" si="32"/>
        <v>1</v>
      </c>
      <c r="T209">
        <f t="shared" si="33"/>
        <v>0</v>
      </c>
      <c r="W209" s="99">
        <v>43668</v>
      </c>
      <c r="X209">
        <f t="shared" si="34"/>
        <v>2</v>
      </c>
      <c r="Y209">
        <f t="shared" si="30"/>
        <v>0</v>
      </c>
      <c r="Z209">
        <f t="shared" si="35"/>
        <v>0</v>
      </c>
      <c r="AC209" s="99">
        <v>44033</v>
      </c>
      <c r="AD209">
        <f t="shared" si="36"/>
        <v>3</v>
      </c>
      <c r="AE209">
        <f t="shared" si="29"/>
        <v>0</v>
      </c>
      <c r="AF209">
        <f t="shared" si="37"/>
        <v>0</v>
      </c>
    </row>
    <row r="210" spans="17:32" ht="12.75">
      <c r="Q210" s="99">
        <v>43304</v>
      </c>
      <c r="R210">
        <f t="shared" si="31"/>
        <v>2</v>
      </c>
      <c r="S210">
        <f t="shared" si="32"/>
        <v>0</v>
      </c>
      <c r="T210">
        <f t="shared" si="33"/>
        <v>0</v>
      </c>
      <c r="W210" s="99">
        <v>43669</v>
      </c>
      <c r="X210">
        <f t="shared" si="34"/>
        <v>3</v>
      </c>
      <c r="Y210">
        <f t="shared" si="30"/>
        <v>0</v>
      </c>
      <c r="Z210">
        <f t="shared" si="35"/>
        <v>0</v>
      </c>
      <c r="AC210" s="99">
        <v>44034</v>
      </c>
      <c r="AD210">
        <f t="shared" si="36"/>
        <v>4</v>
      </c>
      <c r="AE210">
        <f t="shared" si="29"/>
        <v>0</v>
      </c>
      <c r="AF210">
        <f t="shared" si="37"/>
        <v>0</v>
      </c>
    </row>
    <row r="211" spans="17:32" ht="12.75">
      <c r="Q211" s="99">
        <v>43305</v>
      </c>
      <c r="R211">
        <f t="shared" si="31"/>
        <v>3</v>
      </c>
      <c r="S211">
        <f t="shared" si="32"/>
        <v>0</v>
      </c>
      <c r="T211">
        <f t="shared" si="33"/>
        <v>0</v>
      </c>
      <c r="W211" s="99">
        <v>43670</v>
      </c>
      <c r="X211">
        <f t="shared" si="34"/>
        <v>4</v>
      </c>
      <c r="Y211">
        <f t="shared" si="30"/>
        <v>0</v>
      </c>
      <c r="Z211">
        <f t="shared" si="35"/>
        <v>0</v>
      </c>
      <c r="AC211" s="99">
        <v>44035</v>
      </c>
      <c r="AD211">
        <f t="shared" si="36"/>
        <v>5</v>
      </c>
      <c r="AE211">
        <f t="shared" si="29"/>
        <v>0</v>
      </c>
      <c r="AF211">
        <f t="shared" si="37"/>
        <v>0</v>
      </c>
    </row>
    <row r="212" spans="17:32" ht="12.75">
      <c r="Q212" s="99">
        <v>43306</v>
      </c>
      <c r="R212">
        <f t="shared" si="31"/>
        <v>4</v>
      </c>
      <c r="S212">
        <f t="shared" si="32"/>
        <v>0</v>
      </c>
      <c r="T212">
        <f t="shared" si="33"/>
        <v>0</v>
      </c>
      <c r="W212" s="99">
        <v>43671</v>
      </c>
      <c r="X212">
        <f t="shared" si="34"/>
        <v>5</v>
      </c>
      <c r="Y212">
        <f t="shared" si="30"/>
        <v>0</v>
      </c>
      <c r="Z212">
        <f t="shared" si="35"/>
        <v>0</v>
      </c>
      <c r="AC212" s="99">
        <v>44036</v>
      </c>
      <c r="AD212">
        <f t="shared" si="36"/>
        <v>6</v>
      </c>
      <c r="AE212">
        <f t="shared" si="29"/>
        <v>0</v>
      </c>
      <c r="AF212">
        <f t="shared" si="37"/>
        <v>0</v>
      </c>
    </row>
    <row r="213" spans="17:32" ht="12.75">
      <c r="Q213" s="99">
        <v>43307</v>
      </c>
      <c r="R213">
        <f t="shared" si="31"/>
        <v>5</v>
      </c>
      <c r="S213">
        <f t="shared" si="32"/>
        <v>0</v>
      </c>
      <c r="T213">
        <f t="shared" si="33"/>
        <v>0</v>
      </c>
      <c r="W213" s="99">
        <v>43672</v>
      </c>
      <c r="X213">
        <f t="shared" si="34"/>
        <v>6</v>
      </c>
      <c r="Y213">
        <f t="shared" si="30"/>
        <v>0</v>
      </c>
      <c r="Z213">
        <f t="shared" si="35"/>
        <v>0</v>
      </c>
      <c r="AC213" s="99">
        <v>44037</v>
      </c>
      <c r="AD213">
        <f t="shared" si="36"/>
        <v>7</v>
      </c>
      <c r="AE213">
        <f t="shared" si="29"/>
        <v>0</v>
      </c>
      <c r="AF213">
        <f t="shared" si="37"/>
        <v>1</v>
      </c>
    </row>
    <row r="214" spans="17:32" ht="12.75">
      <c r="Q214" s="99">
        <v>43308</v>
      </c>
      <c r="R214">
        <f t="shared" si="31"/>
        <v>6</v>
      </c>
      <c r="S214">
        <f t="shared" si="32"/>
        <v>0</v>
      </c>
      <c r="T214">
        <f t="shared" si="33"/>
        <v>0</v>
      </c>
      <c r="W214" s="99">
        <v>43673</v>
      </c>
      <c r="X214">
        <f t="shared" si="34"/>
        <v>7</v>
      </c>
      <c r="Y214">
        <f t="shared" si="30"/>
        <v>0</v>
      </c>
      <c r="Z214">
        <f t="shared" si="35"/>
        <v>1</v>
      </c>
      <c r="AC214" s="99">
        <v>44038</v>
      </c>
      <c r="AD214">
        <f t="shared" si="36"/>
        <v>1</v>
      </c>
      <c r="AE214">
        <f t="shared" si="29"/>
        <v>1</v>
      </c>
      <c r="AF214">
        <f t="shared" si="37"/>
        <v>0</v>
      </c>
    </row>
    <row r="215" spans="17:32" ht="12.75">
      <c r="Q215" s="99">
        <v>43309</v>
      </c>
      <c r="R215">
        <f t="shared" si="31"/>
        <v>7</v>
      </c>
      <c r="S215">
        <f t="shared" si="32"/>
        <v>0</v>
      </c>
      <c r="T215">
        <f t="shared" si="33"/>
        <v>1</v>
      </c>
      <c r="W215" s="99">
        <v>43674</v>
      </c>
      <c r="X215">
        <f t="shared" si="34"/>
        <v>1</v>
      </c>
      <c r="Y215">
        <f t="shared" si="30"/>
        <v>1</v>
      </c>
      <c r="Z215">
        <f t="shared" si="35"/>
        <v>0</v>
      </c>
      <c r="AC215" s="99">
        <v>44039</v>
      </c>
      <c r="AD215">
        <f t="shared" si="36"/>
        <v>2</v>
      </c>
      <c r="AE215">
        <f t="shared" si="29"/>
        <v>0</v>
      </c>
      <c r="AF215">
        <f t="shared" si="37"/>
        <v>0</v>
      </c>
    </row>
    <row r="216" spans="17:32" ht="12.75">
      <c r="Q216" s="99">
        <v>43310</v>
      </c>
      <c r="R216">
        <f t="shared" si="31"/>
        <v>1</v>
      </c>
      <c r="S216">
        <f t="shared" si="32"/>
        <v>1</v>
      </c>
      <c r="T216">
        <f t="shared" si="33"/>
        <v>0</v>
      </c>
      <c r="W216" s="99">
        <v>43675</v>
      </c>
      <c r="X216">
        <f t="shared" si="34"/>
        <v>2</v>
      </c>
      <c r="Y216">
        <f t="shared" si="30"/>
        <v>0</v>
      </c>
      <c r="Z216">
        <f t="shared" si="35"/>
        <v>0</v>
      </c>
      <c r="AC216" s="99">
        <v>44040</v>
      </c>
      <c r="AD216">
        <f t="shared" si="36"/>
        <v>3</v>
      </c>
      <c r="AE216">
        <f t="shared" si="29"/>
        <v>0</v>
      </c>
      <c r="AF216">
        <f t="shared" si="37"/>
        <v>0</v>
      </c>
    </row>
    <row r="217" spans="17:32" ht="12.75">
      <c r="Q217" s="99">
        <v>43311</v>
      </c>
      <c r="R217">
        <f t="shared" si="31"/>
        <v>2</v>
      </c>
      <c r="S217">
        <f t="shared" si="32"/>
        <v>0</v>
      </c>
      <c r="T217">
        <f t="shared" si="33"/>
        <v>0</v>
      </c>
      <c r="W217" s="99">
        <v>43676</v>
      </c>
      <c r="X217">
        <f t="shared" si="34"/>
        <v>3</v>
      </c>
      <c r="Y217">
        <f t="shared" si="30"/>
        <v>0</v>
      </c>
      <c r="Z217">
        <f t="shared" si="35"/>
        <v>0</v>
      </c>
      <c r="AC217" s="99">
        <v>44041</v>
      </c>
      <c r="AD217">
        <f t="shared" si="36"/>
        <v>4</v>
      </c>
      <c r="AE217">
        <f t="shared" si="29"/>
        <v>0</v>
      </c>
      <c r="AF217">
        <f t="shared" si="37"/>
        <v>0</v>
      </c>
    </row>
    <row r="218" spans="17:32" ht="12.75">
      <c r="Q218" s="99">
        <v>43312</v>
      </c>
      <c r="R218">
        <f t="shared" si="31"/>
        <v>3</v>
      </c>
      <c r="S218">
        <f t="shared" si="32"/>
        <v>0</v>
      </c>
      <c r="T218">
        <f t="shared" si="33"/>
        <v>0</v>
      </c>
      <c r="W218" s="99">
        <v>43677</v>
      </c>
      <c r="X218">
        <f t="shared" si="34"/>
        <v>4</v>
      </c>
      <c r="Y218">
        <f t="shared" si="30"/>
        <v>0</v>
      </c>
      <c r="Z218">
        <f t="shared" si="35"/>
        <v>0</v>
      </c>
      <c r="AC218" s="99">
        <v>44042</v>
      </c>
      <c r="AD218">
        <f t="shared" si="36"/>
        <v>5</v>
      </c>
      <c r="AE218">
        <f t="shared" si="29"/>
        <v>0</v>
      </c>
      <c r="AF218">
        <f t="shared" si="37"/>
        <v>0</v>
      </c>
    </row>
    <row r="219" spans="17:32" ht="12.75">
      <c r="Q219" s="99">
        <v>43313</v>
      </c>
      <c r="R219">
        <f t="shared" si="31"/>
        <v>4</v>
      </c>
      <c r="S219">
        <f t="shared" si="32"/>
        <v>0</v>
      </c>
      <c r="T219">
        <f t="shared" si="33"/>
        <v>0</v>
      </c>
      <c r="W219" s="99">
        <v>43678</v>
      </c>
      <c r="X219">
        <f t="shared" si="34"/>
        <v>5</v>
      </c>
      <c r="Y219">
        <f t="shared" si="30"/>
        <v>0</v>
      </c>
      <c r="Z219">
        <f t="shared" si="35"/>
        <v>0</v>
      </c>
      <c r="AC219" s="99">
        <v>44043</v>
      </c>
      <c r="AD219">
        <f t="shared" si="36"/>
        <v>6</v>
      </c>
      <c r="AE219">
        <f t="shared" si="29"/>
        <v>0</v>
      </c>
      <c r="AF219">
        <f t="shared" si="37"/>
        <v>0</v>
      </c>
    </row>
    <row r="220" spans="17:32" ht="12.75">
      <c r="Q220" s="99">
        <v>43314</v>
      </c>
      <c r="R220">
        <f t="shared" si="31"/>
        <v>5</v>
      </c>
      <c r="S220">
        <f t="shared" si="32"/>
        <v>0</v>
      </c>
      <c r="T220">
        <f t="shared" si="33"/>
        <v>0</v>
      </c>
      <c r="W220" s="99">
        <v>43679</v>
      </c>
      <c r="X220">
        <f t="shared" si="34"/>
        <v>6</v>
      </c>
      <c r="Y220">
        <f t="shared" si="30"/>
        <v>0</v>
      </c>
      <c r="Z220">
        <f t="shared" si="35"/>
        <v>0</v>
      </c>
      <c r="AC220" s="99">
        <v>44044</v>
      </c>
      <c r="AD220">
        <f t="shared" si="36"/>
        <v>7</v>
      </c>
      <c r="AE220">
        <f t="shared" si="29"/>
        <v>0</v>
      </c>
      <c r="AF220">
        <f t="shared" si="37"/>
        <v>1</v>
      </c>
    </row>
    <row r="221" spans="17:32" ht="12.75">
      <c r="Q221" s="99">
        <v>43315</v>
      </c>
      <c r="R221">
        <f t="shared" si="31"/>
        <v>6</v>
      </c>
      <c r="S221">
        <f t="shared" si="32"/>
        <v>0</v>
      </c>
      <c r="T221">
        <f t="shared" si="33"/>
        <v>0</v>
      </c>
      <c r="W221" s="99">
        <v>43680</v>
      </c>
      <c r="X221">
        <f t="shared" si="34"/>
        <v>7</v>
      </c>
      <c r="Y221">
        <f t="shared" si="30"/>
        <v>0</v>
      </c>
      <c r="Z221">
        <f t="shared" si="35"/>
        <v>1</v>
      </c>
      <c r="AC221" s="99">
        <v>44045</v>
      </c>
      <c r="AD221">
        <f t="shared" si="36"/>
        <v>1</v>
      </c>
      <c r="AE221">
        <f t="shared" si="29"/>
        <v>1</v>
      </c>
      <c r="AF221">
        <f t="shared" si="37"/>
        <v>0</v>
      </c>
    </row>
    <row r="222" spans="17:32" ht="12.75">
      <c r="Q222" s="99">
        <v>43316</v>
      </c>
      <c r="R222">
        <f t="shared" si="31"/>
        <v>7</v>
      </c>
      <c r="S222">
        <f t="shared" si="32"/>
        <v>0</v>
      </c>
      <c r="T222">
        <f t="shared" si="33"/>
        <v>1</v>
      </c>
      <c r="W222" s="99">
        <v>43681</v>
      </c>
      <c r="X222">
        <f t="shared" si="34"/>
        <v>1</v>
      </c>
      <c r="Y222">
        <f t="shared" si="30"/>
        <v>1</v>
      </c>
      <c r="Z222">
        <f t="shared" si="35"/>
        <v>0</v>
      </c>
      <c r="AC222" s="99">
        <v>44046</v>
      </c>
      <c r="AD222">
        <f t="shared" si="36"/>
        <v>2</v>
      </c>
      <c r="AE222">
        <f t="shared" si="29"/>
        <v>0</v>
      </c>
      <c r="AF222">
        <f t="shared" si="37"/>
        <v>0</v>
      </c>
    </row>
    <row r="223" spans="17:32" ht="12.75">
      <c r="Q223" s="99">
        <v>43317</v>
      </c>
      <c r="R223">
        <f t="shared" si="31"/>
        <v>1</v>
      </c>
      <c r="S223">
        <f t="shared" si="32"/>
        <v>1</v>
      </c>
      <c r="T223">
        <f t="shared" si="33"/>
        <v>0</v>
      </c>
      <c r="W223" s="99">
        <v>43682</v>
      </c>
      <c r="X223">
        <f t="shared" si="34"/>
        <v>2</v>
      </c>
      <c r="Y223">
        <f t="shared" si="30"/>
        <v>0</v>
      </c>
      <c r="Z223">
        <f t="shared" si="35"/>
        <v>0</v>
      </c>
      <c r="AC223" s="99">
        <v>44047</v>
      </c>
      <c r="AD223">
        <f t="shared" si="36"/>
        <v>3</v>
      </c>
      <c r="AE223">
        <f t="shared" si="29"/>
        <v>0</v>
      </c>
      <c r="AF223">
        <f t="shared" si="37"/>
        <v>0</v>
      </c>
    </row>
    <row r="224" spans="17:32" ht="12.75">
      <c r="Q224" s="99">
        <v>43318</v>
      </c>
      <c r="R224">
        <f t="shared" si="31"/>
        <v>2</v>
      </c>
      <c r="S224">
        <f t="shared" si="32"/>
        <v>0</v>
      </c>
      <c r="T224">
        <f t="shared" si="33"/>
        <v>0</v>
      </c>
      <c r="W224" s="99">
        <v>43683</v>
      </c>
      <c r="X224">
        <f t="shared" si="34"/>
        <v>3</v>
      </c>
      <c r="Y224">
        <f t="shared" si="30"/>
        <v>0</v>
      </c>
      <c r="Z224">
        <f t="shared" si="35"/>
        <v>0</v>
      </c>
      <c r="AC224" s="99">
        <v>44048</v>
      </c>
      <c r="AD224">
        <f t="shared" si="36"/>
        <v>4</v>
      </c>
      <c r="AE224">
        <f t="shared" si="29"/>
        <v>0</v>
      </c>
      <c r="AF224">
        <f t="shared" si="37"/>
        <v>0</v>
      </c>
    </row>
    <row r="225" spans="17:32" ht="12.75">
      <c r="Q225" s="99">
        <v>43319</v>
      </c>
      <c r="R225">
        <f t="shared" si="31"/>
        <v>3</v>
      </c>
      <c r="S225">
        <f t="shared" si="32"/>
        <v>0</v>
      </c>
      <c r="T225">
        <f t="shared" si="33"/>
        <v>0</v>
      </c>
      <c r="W225" s="99">
        <v>43684</v>
      </c>
      <c r="X225">
        <f t="shared" si="34"/>
        <v>4</v>
      </c>
      <c r="Y225">
        <f t="shared" si="30"/>
        <v>0</v>
      </c>
      <c r="Z225">
        <f t="shared" si="35"/>
        <v>0</v>
      </c>
      <c r="AC225" s="99">
        <v>44049</v>
      </c>
      <c r="AD225">
        <f t="shared" si="36"/>
        <v>5</v>
      </c>
      <c r="AE225">
        <f t="shared" si="29"/>
        <v>0</v>
      </c>
      <c r="AF225">
        <f t="shared" si="37"/>
        <v>0</v>
      </c>
    </row>
    <row r="226" spans="17:32" ht="12.75">
      <c r="Q226" s="99">
        <v>43320</v>
      </c>
      <c r="R226">
        <f t="shared" si="31"/>
        <v>4</v>
      </c>
      <c r="S226">
        <f t="shared" si="32"/>
        <v>0</v>
      </c>
      <c r="T226">
        <f t="shared" si="33"/>
        <v>0</v>
      </c>
      <c r="W226" s="99">
        <v>43685</v>
      </c>
      <c r="X226">
        <f t="shared" si="34"/>
        <v>5</v>
      </c>
      <c r="Y226">
        <f t="shared" si="30"/>
        <v>0</v>
      </c>
      <c r="Z226">
        <f t="shared" si="35"/>
        <v>0</v>
      </c>
      <c r="AC226" s="99">
        <v>44050</v>
      </c>
      <c r="AD226">
        <f t="shared" si="36"/>
        <v>6</v>
      </c>
      <c r="AE226">
        <f t="shared" si="29"/>
        <v>0</v>
      </c>
      <c r="AF226">
        <f t="shared" si="37"/>
        <v>0</v>
      </c>
    </row>
    <row r="227" spans="17:32" ht="12.75">
      <c r="Q227" s="99">
        <v>43321</v>
      </c>
      <c r="R227">
        <f t="shared" si="31"/>
        <v>5</v>
      </c>
      <c r="S227">
        <f t="shared" si="32"/>
        <v>0</v>
      </c>
      <c r="T227">
        <f t="shared" si="33"/>
        <v>0</v>
      </c>
      <c r="W227" s="99">
        <v>43686</v>
      </c>
      <c r="X227">
        <f t="shared" si="34"/>
        <v>6</v>
      </c>
      <c r="Y227">
        <f t="shared" si="30"/>
        <v>0</v>
      </c>
      <c r="Z227">
        <f t="shared" si="35"/>
        <v>0</v>
      </c>
      <c r="AC227" s="99">
        <v>44051</v>
      </c>
      <c r="AD227">
        <f t="shared" si="36"/>
        <v>7</v>
      </c>
      <c r="AE227">
        <f t="shared" si="29"/>
        <v>0</v>
      </c>
      <c r="AF227">
        <f t="shared" si="37"/>
        <v>1</v>
      </c>
    </row>
    <row r="228" spans="17:32" ht="12.75">
      <c r="Q228" s="99">
        <v>43322</v>
      </c>
      <c r="R228">
        <f t="shared" si="31"/>
        <v>6</v>
      </c>
      <c r="S228">
        <f t="shared" si="32"/>
        <v>0</v>
      </c>
      <c r="T228">
        <f t="shared" si="33"/>
        <v>0</v>
      </c>
      <c r="W228" s="99">
        <v>43687</v>
      </c>
      <c r="X228">
        <f t="shared" si="34"/>
        <v>7</v>
      </c>
      <c r="Y228">
        <f t="shared" si="30"/>
        <v>0</v>
      </c>
      <c r="Z228">
        <f t="shared" si="35"/>
        <v>1</v>
      </c>
      <c r="AC228" s="99">
        <v>44052</v>
      </c>
      <c r="AD228">
        <f t="shared" si="36"/>
        <v>1</v>
      </c>
      <c r="AE228">
        <f t="shared" si="29"/>
        <v>1</v>
      </c>
      <c r="AF228">
        <f t="shared" si="37"/>
        <v>0</v>
      </c>
    </row>
    <row r="229" spans="17:32" ht="12.75">
      <c r="Q229" s="99">
        <v>43323</v>
      </c>
      <c r="R229">
        <f t="shared" si="31"/>
        <v>7</v>
      </c>
      <c r="S229">
        <f t="shared" si="32"/>
        <v>0</v>
      </c>
      <c r="T229">
        <f t="shared" si="33"/>
        <v>1</v>
      </c>
      <c r="W229" s="99">
        <v>43688</v>
      </c>
      <c r="X229">
        <f t="shared" si="34"/>
        <v>1</v>
      </c>
      <c r="Y229">
        <f t="shared" si="30"/>
        <v>1</v>
      </c>
      <c r="Z229">
        <f t="shared" si="35"/>
        <v>0</v>
      </c>
      <c r="AC229" s="99">
        <v>44053</v>
      </c>
      <c r="AD229">
        <f t="shared" si="36"/>
        <v>2</v>
      </c>
      <c r="AE229">
        <f t="shared" si="29"/>
        <v>0</v>
      </c>
      <c r="AF229">
        <f t="shared" si="37"/>
        <v>0</v>
      </c>
    </row>
    <row r="230" spans="17:32" ht="12.75">
      <c r="Q230" s="99">
        <v>43324</v>
      </c>
      <c r="R230">
        <f t="shared" si="31"/>
        <v>1</v>
      </c>
      <c r="S230">
        <f t="shared" si="32"/>
        <v>1</v>
      </c>
      <c r="T230">
        <f t="shared" si="33"/>
        <v>0</v>
      </c>
      <c r="W230" s="99">
        <v>43689</v>
      </c>
      <c r="X230">
        <f t="shared" si="34"/>
        <v>2</v>
      </c>
      <c r="Y230">
        <f t="shared" si="30"/>
        <v>0</v>
      </c>
      <c r="Z230">
        <f t="shared" si="35"/>
        <v>0</v>
      </c>
      <c r="AC230" s="99">
        <v>44054</v>
      </c>
      <c r="AD230">
        <f t="shared" si="36"/>
        <v>3</v>
      </c>
      <c r="AE230">
        <f t="shared" si="29"/>
        <v>0</v>
      </c>
      <c r="AF230">
        <f t="shared" si="37"/>
        <v>0</v>
      </c>
    </row>
    <row r="231" spans="17:32" ht="12.75">
      <c r="Q231" s="99">
        <v>43325</v>
      </c>
      <c r="R231">
        <f t="shared" si="31"/>
        <v>2</v>
      </c>
      <c r="S231">
        <f t="shared" si="32"/>
        <v>0</v>
      </c>
      <c r="T231">
        <f t="shared" si="33"/>
        <v>0</v>
      </c>
      <c r="W231" s="99">
        <v>43690</v>
      </c>
      <c r="X231">
        <f t="shared" si="34"/>
        <v>3</v>
      </c>
      <c r="Y231">
        <f t="shared" si="30"/>
        <v>0</v>
      </c>
      <c r="Z231">
        <f t="shared" si="35"/>
        <v>0</v>
      </c>
      <c r="AC231" s="99">
        <v>44055</v>
      </c>
      <c r="AD231">
        <f t="shared" si="36"/>
        <v>4</v>
      </c>
      <c r="AE231">
        <f t="shared" si="29"/>
        <v>0</v>
      </c>
      <c r="AF231">
        <f t="shared" si="37"/>
        <v>0</v>
      </c>
    </row>
    <row r="232" spans="17:32" ht="12.75">
      <c r="Q232" s="99">
        <v>43326</v>
      </c>
      <c r="R232">
        <f t="shared" si="31"/>
        <v>3</v>
      </c>
      <c r="S232">
        <f t="shared" si="32"/>
        <v>0</v>
      </c>
      <c r="T232">
        <f t="shared" si="33"/>
        <v>0</v>
      </c>
      <c r="W232" s="99">
        <v>43691</v>
      </c>
      <c r="X232">
        <f t="shared" si="34"/>
        <v>4</v>
      </c>
      <c r="Y232">
        <f t="shared" si="30"/>
        <v>0</v>
      </c>
      <c r="Z232">
        <f t="shared" si="35"/>
        <v>0</v>
      </c>
      <c r="AC232" s="99">
        <v>44056</v>
      </c>
      <c r="AD232">
        <f t="shared" si="36"/>
        <v>5</v>
      </c>
      <c r="AE232">
        <f t="shared" si="29"/>
        <v>0</v>
      </c>
      <c r="AF232">
        <f t="shared" si="37"/>
        <v>0</v>
      </c>
    </row>
    <row r="233" spans="17:32" ht="12.75">
      <c r="Q233" s="99">
        <v>43327</v>
      </c>
      <c r="R233">
        <f t="shared" si="31"/>
        <v>4</v>
      </c>
      <c r="S233">
        <f t="shared" si="32"/>
        <v>0</v>
      </c>
      <c r="T233">
        <f t="shared" si="33"/>
        <v>0</v>
      </c>
      <c r="W233" s="99">
        <v>43692</v>
      </c>
      <c r="X233">
        <f t="shared" si="34"/>
        <v>5</v>
      </c>
      <c r="Y233">
        <f t="shared" si="30"/>
        <v>0</v>
      </c>
      <c r="Z233">
        <f t="shared" si="35"/>
        <v>0</v>
      </c>
      <c r="AC233" s="99">
        <v>44057</v>
      </c>
      <c r="AD233">
        <f t="shared" si="36"/>
        <v>6</v>
      </c>
      <c r="AE233">
        <f t="shared" si="29"/>
        <v>0</v>
      </c>
      <c r="AF233">
        <f t="shared" si="37"/>
        <v>0</v>
      </c>
    </row>
    <row r="234" spans="17:32" ht="12.75">
      <c r="Q234" s="99">
        <v>43328</v>
      </c>
      <c r="R234">
        <f t="shared" si="31"/>
        <v>5</v>
      </c>
      <c r="S234">
        <f t="shared" si="32"/>
        <v>0</v>
      </c>
      <c r="T234">
        <f t="shared" si="33"/>
        <v>0</v>
      </c>
      <c r="W234" s="99">
        <v>43693</v>
      </c>
      <c r="X234">
        <f t="shared" si="34"/>
        <v>6</v>
      </c>
      <c r="Y234">
        <f t="shared" si="30"/>
        <v>0</v>
      </c>
      <c r="Z234">
        <f t="shared" si="35"/>
        <v>0</v>
      </c>
      <c r="AC234" s="99">
        <v>44058</v>
      </c>
      <c r="AD234">
        <f t="shared" si="36"/>
        <v>7</v>
      </c>
      <c r="AE234">
        <f t="shared" si="29"/>
        <v>0</v>
      </c>
      <c r="AF234">
        <f t="shared" si="37"/>
        <v>1</v>
      </c>
    </row>
    <row r="235" spans="17:32" ht="12.75">
      <c r="Q235" s="99">
        <v>43329</v>
      </c>
      <c r="R235">
        <f t="shared" si="31"/>
        <v>6</v>
      </c>
      <c r="S235">
        <f t="shared" si="32"/>
        <v>0</v>
      </c>
      <c r="T235">
        <f t="shared" si="33"/>
        <v>0</v>
      </c>
      <c r="W235" s="99">
        <v>43694</v>
      </c>
      <c r="X235">
        <f t="shared" si="34"/>
        <v>7</v>
      </c>
      <c r="Y235">
        <f t="shared" si="30"/>
        <v>0</v>
      </c>
      <c r="Z235">
        <f t="shared" si="35"/>
        <v>1</v>
      </c>
      <c r="AC235" s="99">
        <v>44059</v>
      </c>
      <c r="AD235">
        <f t="shared" si="36"/>
        <v>1</v>
      </c>
      <c r="AE235">
        <f t="shared" si="29"/>
        <v>1</v>
      </c>
      <c r="AF235">
        <f t="shared" si="37"/>
        <v>0</v>
      </c>
    </row>
    <row r="236" spans="17:32" ht="12.75">
      <c r="Q236" s="99">
        <v>43330</v>
      </c>
      <c r="R236">
        <f t="shared" si="31"/>
        <v>7</v>
      </c>
      <c r="S236">
        <f t="shared" si="32"/>
        <v>0</v>
      </c>
      <c r="T236">
        <f t="shared" si="33"/>
        <v>1</v>
      </c>
      <c r="W236" s="99">
        <v>43695</v>
      </c>
      <c r="X236">
        <f t="shared" si="34"/>
        <v>1</v>
      </c>
      <c r="Y236">
        <f t="shared" si="30"/>
        <v>1</v>
      </c>
      <c r="Z236">
        <f t="shared" si="35"/>
        <v>0</v>
      </c>
      <c r="AC236" s="99">
        <v>44060</v>
      </c>
      <c r="AD236">
        <f t="shared" si="36"/>
        <v>2</v>
      </c>
      <c r="AE236">
        <f t="shared" si="29"/>
        <v>0</v>
      </c>
      <c r="AF236">
        <f t="shared" si="37"/>
        <v>0</v>
      </c>
    </row>
    <row r="237" spans="17:32" ht="12.75">
      <c r="Q237" s="99">
        <v>43331</v>
      </c>
      <c r="R237">
        <f t="shared" si="31"/>
        <v>1</v>
      </c>
      <c r="S237">
        <f t="shared" si="32"/>
        <v>1</v>
      </c>
      <c r="T237">
        <f t="shared" si="33"/>
        <v>0</v>
      </c>
      <c r="W237" s="99">
        <v>43696</v>
      </c>
      <c r="X237">
        <f t="shared" si="34"/>
        <v>2</v>
      </c>
      <c r="Y237">
        <f t="shared" si="30"/>
        <v>0</v>
      </c>
      <c r="Z237">
        <f t="shared" si="35"/>
        <v>0</v>
      </c>
      <c r="AC237" s="99">
        <v>44061</v>
      </c>
      <c r="AD237">
        <f t="shared" si="36"/>
        <v>3</v>
      </c>
      <c r="AE237">
        <f t="shared" si="29"/>
        <v>0</v>
      </c>
      <c r="AF237">
        <f t="shared" si="37"/>
        <v>0</v>
      </c>
    </row>
    <row r="238" spans="17:32" ht="12.75">
      <c r="Q238" s="99">
        <v>43332</v>
      </c>
      <c r="R238">
        <f t="shared" si="31"/>
        <v>2</v>
      </c>
      <c r="S238">
        <f t="shared" si="32"/>
        <v>0</v>
      </c>
      <c r="T238">
        <f t="shared" si="33"/>
        <v>0</v>
      </c>
      <c r="W238" s="99">
        <v>43697</v>
      </c>
      <c r="X238">
        <f t="shared" si="34"/>
        <v>3</v>
      </c>
      <c r="Y238">
        <f t="shared" si="30"/>
        <v>0</v>
      </c>
      <c r="Z238">
        <f t="shared" si="35"/>
        <v>0</v>
      </c>
      <c r="AC238" s="99">
        <v>44062</v>
      </c>
      <c r="AD238">
        <f t="shared" si="36"/>
        <v>4</v>
      </c>
      <c r="AE238">
        <f t="shared" si="29"/>
        <v>0</v>
      </c>
      <c r="AF238">
        <f t="shared" si="37"/>
        <v>0</v>
      </c>
    </row>
    <row r="239" spans="17:32" ht="12.75">
      <c r="Q239" s="99">
        <v>43333</v>
      </c>
      <c r="R239">
        <f t="shared" si="31"/>
        <v>3</v>
      </c>
      <c r="S239">
        <f t="shared" si="32"/>
        <v>0</v>
      </c>
      <c r="T239">
        <f t="shared" si="33"/>
        <v>0</v>
      </c>
      <c r="W239" s="99">
        <v>43698</v>
      </c>
      <c r="X239">
        <f t="shared" si="34"/>
        <v>4</v>
      </c>
      <c r="Y239">
        <f t="shared" si="30"/>
        <v>0</v>
      </c>
      <c r="Z239">
        <f t="shared" si="35"/>
        <v>0</v>
      </c>
      <c r="AC239" s="99">
        <v>44063</v>
      </c>
      <c r="AD239">
        <f t="shared" si="36"/>
        <v>5</v>
      </c>
      <c r="AE239">
        <f t="shared" si="29"/>
        <v>0</v>
      </c>
      <c r="AF239">
        <f t="shared" si="37"/>
        <v>0</v>
      </c>
    </row>
    <row r="240" spans="17:32" ht="12.75">
      <c r="Q240" s="99">
        <v>43334</v>
      </c>
      <c r="R240">
        <f t="shared" si="31"/>
        <v>4</v>
      </c>
      <c r="S240">
        <f t="shared" si="32"/>
        <v>0</v>
      </c>
      <c r="T240">
        <f t="shared" si="33"/>
        <v>0</v>
      </c>
      <c r="W240" s="99">
        <v>43699</v>
      </c>
      <c r="X240">
        <f t="shared" si="34"/>
        <v>5</v>
      </c>
      <c r="Y240">
        <f t="shared" si="30"/>
        <v>0</v>
      </c>
      <c r="Z240">
        <f t="shared" si="35"/>
        <v>0</v>
      </c>
      <c r="AC240" s="99">
        <v>44064</v>
      </c>
      <c r="AD240">
        <f t="shared" si="36"/>
        <v>6</v>
      </c>
      <c r="AE240">
        <f t="shared" si="29"/>
        <v>0</v>
      </c>
      <c r="AF240">
        <f t="shared" si="37"/>
        <v>0</v>
      </c>
    </row>
    <row r="241" spans="17:32" ht="12.75">
      <c r="Q241" s="99">
        <v>43335</v>
      </c>
      <c r="R241">
        <f t="shared" si="31"/>
        <v>5</v>
      </c>
      <c r="S241">
        <f t="shared" si="32"/>
        <v>0</v>
      </c>
      <c r="T241">
        <f t="shared" si="33"/>
        <v>0</v>
      </c>
      <c r="W241" s="99">
        <v>43700</v>
      </c>
      <c r="X241">
        <f t="shared" si="34"/>
        <v>6</v>
      </c>
      <c r="Y241">
        <f t="shared" si="30"/>
        <v>0</v>
      </c>
      <c r="Z241">
        <f t="shared" si="35"/>
        <v>0</v>
      </c>
      <c r="AC241" s="99">
        <v>44065</v>
      </c>
      <c r="AD241">
        <f t="shared" si="36"/>
        <v>7</v>
      </c>
      <c r="AE241">
        <f t="shared" si="29"/>
        <v>0</v>
      </c>
      <c r="AF241">
        <f t="shared" si="37"/>
        <v>1</v>
      </c>
    </row>
    <row r="242" spans="17:32" ht="12.75">
      <c r="Q242" s="99">
        <v>43336</v>
      </c>
      <c r="R242">
        <f t="shared" si="31"/>
        <v>6</v>
      </c>
      <c r="S242">
        <f t="shared" si="32"/>
        <v>0</v>
      </c>
      <c r="T242">
        <f t="shared" si="33"/>
        <v>0</v>
      </c>
      <c r="W242" s="99">
        <v>43701</v>
      </c>
      <c r="X242">
        <f t="shared" si="34"/>
        <v>7</v>
      </c>
      <c r="Y242">
        <f t="shared" si="30"/>
        <v>0</v>
      </c>
      <c r="Z242">
        <f t="shared" si="35"/>
        <v>1</v>
      </c>
      <c r="AC242" s="99">
        <v>44066</v>
      </c>
      <c r="AD242">
        <f t="shared" si="36"/>
        <v>1</v>
      </c>
      <c r="AE242">
        <f t="shared" si="29"/>
        <v>1</v>
      </c>
      <c r="AF242">
        <f t="shared" si="37"/>
        <v>0</v>
      </c>
    </row>
    <row r="243" spans="17:32" ht="12.75">
      <c r="Q243" s="99">
        <v>43337</v>
      </c>
      <c r="R243">
        <f t="shared" si="31"/>
        <v>7</v>
      </c>
      <c r="S243">
        <f t="shared" si="32"/>
        <v>0</v>
      </c>
      <c r="T243">
        <f t="shared" si="33"/>
        <v>1</v>
      </c>
      <c r="W243" s="99">
        <v>43702</v>
      </c>
      <c r="X243">
        <f t="shared" si="34"/>
        <v>1</v>
      </c>
      <c r="Y243">
        <f t="shared" si="30"/>
        <v>1</v>
      </c>
      <c r="Z243">
        <f t="shared" si="35"/>
        <v>0</v>
      </c>
      <c r="AC243" s="99">
        <v>44067</v>
      </c>
      <c r="AD243">
        <f t="shared" si="36"/>
        <v>2</v>
      </c>
      <c r="AE243">
        <f t="shared" si="29"/>
        <v>0</v>
      </c>
      <c r="AF243">
        <f t="shared" si="37"/>
        <v>0</v>
      </c>
    </row>
    <row r="244" spans="17:32" ht="12.75">
      <c r="Q244" s="99">
        <v>43338</v>
      </c>
      <c r="R244">
        <f t="shared" si="31"/>
        <v>1</v>
      </c>
      <c r="S244">
        <f t="shared" si="32"/>
        <v>1</v>
      </c>
      <c r="T244">
        <f t="shared" si="33"/>
        <v>0</v>
      </c>
      <c r="W244" s="99">
        <v>43703</v>
      </c>
      <c r="X244">
        <f t="shared" si="34"/>
        <v>2</v>
      </c>
      <c r="Y244">
        <f t="shared" si="30"/>
        <v>0</v>
      </c>
      <c r="Z244">
        <f t="shared" si="35"/>
        <v>0</v>
      </c>
      <c r="AC244" s="99">
        <v>44068</v>
      </c>
      <c r="AD244">
        <f t="shared" si="36"/>
        <v>3</v>
      </c>
      <c r="AE244">
        <f t="shared" si="29"/>
        <v>0</v>
      </c>
      <c r="AF244">
        <f t="shared" si="37"/>
        <v>0</v>
      </c>
    </row>
    <row r="245" spans="17:32" ht="12.75">
      <c r="Q245" s="99">
        <v>43339</v>
      </c>
      <c r="R245">
        <f t="shared" si="31"/>
        <v>2</v>
      </c>
      <c r="S245">
        <f t="shared" si="32"/>
        <v>0</v>
      </c>
      <c r="T245">
        <f t="shared" si="33"/>
        <v>0</v>
      </c>
      <c r="W245" s="99">
        <v>43704</v>
      </c>
      <c r="X245">
        <f t="shared" si="34"/>
        <v>3</v>
      </c>
      <c r="Y245">
        <f t="shared" si="30"/>
        <v>0</v>
      </c>
      <c r="Z245">
        <f t="shared" si="35"/>
        <v>0</v>
      </c>
      <c r="AC245" s="99">
        <v>44069</v>
      </c>
      <c r="AD245">
        <f t="shared" si="36"/>
        <v>4</v>
      </c>
      <c r="AE245">
        <f t="shared" si="29"/>
        <v>0</v>
      </c>
      <c r="AF245">
        <f t="shared" si="37"/>
        <v>0</v>
      </c>
    </row>
    <row r="246" spans="17:32" ht="12.75">
      <c r="Q246" s="99">
        <v>43340</v>
      </c>
      <c r="R246">
        <f t="shared" si="31"/>
        <v>3</v>
      </c>
      <c r="S246">
        <f t="shared" si="32"/>
        <v>0</v>
      </c>
      <c r="T246">
        <f t="shared" si="33"/>
        <v>0</v>
      </c>
      <c r="W246" s="99">
        <v>43705</v>
      </c>
      <c r="X246">
        <f t="shared" si="34"/>
        <v>4</v>
      </c>
      <c r="Y246">
        <f t="shared" si="30"/>
        <v>0</v>
      </c>
      <c r="Z246">
        <f t="shared" si="35"/>
        <v>0</v>
      </c>
      <c r="AC246" s="99">
        <v>44070</v>
      </c>
      <c r="AD246">
        <f t="shared" si="36"/>
        <v>5</v>
      </c>
      <c r="AE246">
        <f t="shared" si="29"/>
        <v>0</v>
      </c>
      <c r="AF246">
        <f t="shared" si="37"/>
        <v>0</v>
      </c>
    </row>
    <row r="247" spans="17:32" ht="12.75">
      <c r="Q247" s="99">
        <v>43341</v>
      </c>
      <c r="R247">
        <f t="shared" si="31"/>
        <v>4</v>
      </c>
      <c r="S247">
        <f t="shared" si="32"/>
        <v>0</v>
      </c>
      <c r="T247">
        <f t="shared" si="33"/>
        <v>0</v>
      </c>
      <c r="W247" s="99">
        <v>43706</v>
      </c>
      <c r="X247">
        <f t="shared" si="34"/>
        <v>5</v>
      </c>
      <c r="Y247">
        <f t="shared" si="30"/>
        <v>0</v>
      </c>
      <c r="Z247">
        <f t="shared" si="35"/>
        <v>0</v>
      </c>
      <c r="AC247" s="99">
        <v>44071</v>
      </c>
      <c r="AD247">
        <f t="shared" si="36"/>
        <v>6</v>
      </c>
      <c r="AE247">
        <f t="shared" si="29"/>
        <v>0</v>
      </c>
      <c r="AF247">
        <f t="shared" si="37"/>
        <v>0</v>
      </c>
    </row>
    <row r="248" spans="17:32" ht="12.75">
      <c r="Q248" s="99">
        <v>43342</v>
      </c>
      <c r="R248">
        <f t="shared" si="31"/>
        <v>5</v>
      </c>
      <c r="S248">
        <f t="shared" si="32"/>
        <v>0</v>
      </c>
      <c r="T248">
        <f t="shared" si="33"/>
        <v>0</v>
      </c>
      <c r="W248" s="99">
        <v>43707</v>
      </c>
      <c r="X248">
        <f t="shared" si="34"/>
        <v>6</v>
      </c>
      <c r="Y248">
        <f t="shared" si="30"/>
        <v>0</v>
      </c>
      <c r="Z248">
        <f t="shared" si="35"/>
        <v>0</v>
      </c>
      <c r="AC248" s="99">
        <v>44072</v>
      </c>
      <c r="AD248">
        <f t="shared" si="36"/>
        <v>7</v>
      </c>
      <c r="AE248">
        <f t="shared" si="29"/>
        <v>0</v>
      </c>
      <c r="AF248">
        <f t="shared" si="37"/>
        <v>1</v>
      </c>
    </row>
    <row r="249" spans="17:32" ht="12.75">
      <c r="Q249" s="99">
        <v>43343</v>
      </c>
      <c r="R249">
        <f t="shared" si="31"/>
        <v>6</v>
      </c>
      <c r="S249">
        <f t="shared" si="32"/>
        <v>0</v>
      </c>
      <c r="T249">
        <f t="shared" si="33"/>
        <v>0</v>
      </c>
      <c r="W249" s="99">
        <v>43708</v>
      </c>
      <c r="X249">
        <f t="shared" si="34"/>
        <v>7</v>
      </c>
      <c r="Y249">
        <f t="shared" si="30"/>
        <v>0</v>
      </c>
      <c r="Z249">
        <f t="shared" si="35"/>
        <v>1</v>
      </c>
      <c r="AC249" s="99">
        <v>44073</v>
      </c>
      <c r="AD249">
        <f t="shared" si="36"/>
        <v>1</v>
      </c>
      <c r="AE249">
        <f t="shared" si="29"/>
        <v>1</v>
      </c>
      <c r="AF249">
        <f t="shared" si="37"/>
        <v>0</v>
      </c>
    </row>
    <row r="250" spans="17:32" ht="12.75">
      <c r="Q250" s="99">
        <v>43344</v>
      </c>
      <c r="R250">
        <f t="shared" si="31"/>
        <v>7</v>
      </c>
      <c r="S250">
        <f t="shared" si="32"/>
        <v>0</v>
      </c>
      <c r="T250">
        <f t="shared" si="33"/>
        <v>1</v>
      </c>
      <c r="W250" s="99">
        <v>43709</v>
      </c>
      <c r="X250">
        <f t="shared" si="34"/>
        <v>1</v>
      </c>
      <c r="Y250">
        <f t="shared" si="30"/>
        <v>1</v>
      </c>
      <c r="Z250">
        <f t="shared" si="35"/>
        <v>0</v>
      </c>
      <c r="AC250" s="99">
        <v>44074</v>
      </c>
      <c r="AD250">
        <f t="shared" si="36"/>
        <v>2</v>
      </c>
      <c r="AE250">
        <f t="shared" si="29"/>
        <v>0</v>
      </c>
      <c r="AF250">
        <f t="shared" si="37"/>
        <v>0</v>
      </c>
    </row>
    <row r="251" spans="17:32" ht="12.75">
      <c r="Q251" s="99">
        <v>43345</v>
      </c>
      <c r="R251">
        <f t="shared" si="31"/>
        <v>1</v>
      </c>
      <c r="S251">
        <f t="shared" si="32"/>
        <v>1</v>
      </c>
      <c r="T251">
        <f t="shared" si="33"/>
        <v>0</v>
      </c>
      <c r="W251" s="99">
        <v>43710</v>
      </c>
      <c r="X251">
        <f t="shared" si="34"/>
        <v>2</v>
      </c>
      <c r="Y251" s="101">
        <v>1</v>
      </c>
      <c r="Z251">
        <f t="shared" si="35"/>
        <v>0</v>
      </c>
      <c r="AC251" s="99">
        <v>44075</v>
      </c>
      <c r="AD251">
        <f t="shared" si="36"/>
        <v>3</v>
      </c>
      <c r="AE251">
        <f t="shared" si="29"/>
        <v>0</v>
      </c>
      <c r="AF251">
        <f t="shared" si="37"/>
        <v>0</v>
      </c>
    </row>
    <row r="252" spans="17:32" ht="12.75">
      <c r="Q252" s="99">
        <v>43346</v>
      </c>
      <c r="R252">
        <f t="shared" si="31"/>
        <v>2</v>
      </c>
      <c r="S252" s="101">
        <v>1</v>
      </c>
      <c r="T252">
        <f t="shared" si="33"/>
        <v>0</v>
      </c>
      <c r="W252" s="99">
        <v>43711</v>
      </c>
      <c r="X252">
        <f t="shared" si="34"/>
        <v>3</v>
      </c>
      <c r="Y252">
        <f t="shared" si="30"/>
        <v>0</v>
      </c>
      <c r="Z252">
        <f t="shared" si="35"/>
        <v>0</v>
      </c>
      <c r="AC252" s="99">
        <v>44076</v>
      </c>
      <c r="AD252">
        <f t="shared" si="36"/>
        <v>4</v>
      </c>
      <c r="AE252">
        <f t="shared" si="29"/>
        <v>0</v>
      </c>
      <c r="AF252">
        <f t="shared" si="37"/>
        <v>0</v>
      </c>
    </row>
    <row r="253" spans="17:32" ht="12.75">
      <c r="Q253" s="99">
        <v>43347</v>
      </c>
      <c r="R253">
        <f t="shared" si="31"/>
        <v>3</v>
      </c>
      <c r="S253">
        <f t="shared" si="32"/>
        <v>0</v>
      </c>
      <c r="T253">
        <f t="shared" si="33"/>
        <v>0</v>
      </c>
      <c r="W253" s="99">
        <v>43712</v>
      </c>
      <c r="X253">
        <f t="shared" si="34"/>
        <v>4</v>
      </c>
      <c r="Y253">
        <f t="shared" si="30"/>
        <v>0</v>
      </c>
      <c r="Z253">
        <f t="shared" si="35"/>
        <v>0</v>
      </c>
      <c r="AC253" s="99">
        <v>44077</v>
      </c>
      <c r="AD253">
        <f t="shared" si="36"/>
        <v>5</v>
      </c>
      <c r="AE253">
        <f t="shared" si="29"/>
        <v>0</v>
      </c>
      <c r="AF253">
        <f t="shared" si="37"/>
        <v>0</v>
      </c>
    </row>
    <row r="254" spans="17:32" ht="12.75">
      <c r="Q254" s="99">
        <v>43348</v>
      </c>
      <c r="R254">
        <f t="shared" si="31"/>
        <v>4</v>
      </c>
      <c r="S254">
        <f t="shared" si="32"/>
        <v>0</v>
      </c>
      <c r="T254">
        <f t="shared" si="33"/>
        <v>0</v>
      </c>
      <c r="W254" s="99">
        <v>43713</v>
      </c>
      <c r="X254">
        <f t="shared" si="34"/>
        <v>5</v>
      </c>
      <c r="Y254">
        <f t="shared" si="30"/>
        <v>0</v>
      </c>
      <c r="Z254">
        <f t="shared" si="35"/>
        <v>0</v>
      </c>
      <c r="AC254" s="99">
        <v>44078</v>
      </c>
      <c r="AD254">
        <f t="shared" si="36"/>
        <v>6</v>
      </c>
      <c r="AE254">
        <f aca="true" t="shared" si="38" ref="AE254:AE315">IF(AD254=1,1,0)</f>
        <v>0</v>
      </c>
      <c r="AF254">
        <f t="shared" si="37"/>
        <v>0</v>
      </c>
    </row>
    <row r="255" spans="17:32" ht="12.75">
      <c r="Q255" s="99">
        <v>43349</v>
      </c>
      <c r="R255">
        <f t="shared" si="31"/>
        <v>5</v>
      </c>
      <c r="S255">
        <f t="shared" si="32"/>
        <v>0</v>
      </c>
      <c r="T255">
        <f t="shared" si="33"/>
        <v>0</v>
      </c>
      <c r="W255" s="99">
        <v>43714</v>
      </c>
      <c r="X255">
        <f t="shared" si="34"/>
        <v>6</v>
      </c>
      <c r="Y255">
        <f aca="true" t="shared" si="39" ref="Y255:Y316">IF(X255=1,1,0)</f>
        <v>0</v>
      </c>
      <c r="Z255">
        <f t="shared" si="35"/>
        <v>0</v>
      </c>
      <c r="AC255" s="99">
        <v>44079</v>
      </c>
      <c r="AD255">
        <f t="shared" si="36"/>
        <v>7</v>
      </c>
      <c r="AE255">
        <f t="shared" si="38"/>
        <v>0</v>
      </c>
      <c r="AF255">
        <f t="shared" si="37"/>
        <v>1</v>
      </c>
    </row>
    <row r="256" spans="17:32" ht="12.75">
      <c r="Q256" s="99">
        <v>43350</v>
      </c>
      <c r="R256">
        <f t="shared" si="31"/>
        <v>6</v>
      </c>
      <c r="S256">
        <f t="shared" si="32"/>
        <v>0</v>
      </c>
      <c r="T256">
        <f t="shared" si="33"/>
        <v>0</v>
      </c>
      <c r="W256" s="99">
        <v>43715</v>
      </c>
      <c r="X256">
        <f t="shared" si="34"/>
        <v>7</v>
      </c>
      <c r="Y256">
        <f t="shared" si="39"/>
        <v>0</v>
      </c>
      <c r="Z256">
        <f t="shared" si="35"/>
        <v>1</v>
      </c>
      <c r="AC256" s="99">
        <v>44080</v>
      </c>
      <c r="AD256">
        <f t="shared" si="36"/>
        <v>1</v>
      </c>
      <c r="AE256">
        <f t="shared" si="38"/>
        <v>1</v>
      </c>
      <c r="AF256">
        <f t="shared" si="37"/>
        <v>0</v>
      </c>
    </row>
    <row r="257" spans="17:32" ht="12.75">
      <c r="Q257" s="100">
        <v>43351</v>
      </c>
      <c r="R257">
        <f t="shared" si="31"/>
        <v>7</v>
      </c>
      <c r="S257">
        <f t="shared" si="32"/>
        <v>0</v>
      </c>
      <c r="T257">
        <f t="shared" si="33"/>
        <v>1</v>
      </c>
      <c r="W257" s="99">
        <v>43716</v>
      </c>
      <c r="X257">
        <f t="shared" si="34"/>
        <v>1</v>
      </c>
      <c r="Y257">
        <f t="shared" si="39"/>
        <v>1</v>
      </c>
      <c r="Z257">
        <f t="shared" si="35"/>
        <v>0</v>
      </c>
      <c r="AC257" s="99">
        <v>44081</v>
      </c>
      <c r="AD257">
        <f t="shared" si="36"/>
        <v>2</v>
      </c>
      <c r="AE257" s="101">
        <v>1</v>
      </c>
      <c r="AF257">
        <f t="shared" si="37"/>
        <v>0</v>
      </c>
    </row>
    <row r="258" spans="17:32" ht="12.75">
      <c r="Q258" s="100">
        <v>43352</v>
      </c>
      <c r="R258">
        <f t="shared" si="31"/>
        <v>1</v>
      </c>
      <c r="S258">
        <f t="shared" si="32"/>
        <v>1</v>
      </c>
      <c r="T258">
        <f t="shared" si="33"/>
        <v>0</v>
      </c>
      <c r="W258" s="99">
        <v>43717</v>
      </c>
      <c r="X258">
        <f t="shared" si="34"/>
        <v>2</v>
      </c>
      <c r="Y258">
        <f t="shared" si="39"/>
        <v>0</v>
      </c>
      <c r="Z258">
        <f t="shared" si="35"/>
        <v>0</v>
      </c>
      <c r="AC258" s="99">
        <v>44082</v>
      </c>
      <c r="AD258">
        <f t="shared" si="36"/>
        <v>3</v>
      </c>
      <c r="AE258">
        <f t="shared" si="38"/>
        <v>0</v>
      </c>
      <c r="AF258">
        <f t="shared" si="37"/>
        <v>0</v>
      </c>
    </row>
    <row r="259" spans="17:32" ht="12.75">
      <c r="Q259" s="100">
        <v>43353</v>
      </c>
      <c r="R259">
        <f t="shared" si="31"/>
        <v>2</v>
      </c>
      <c r="S259">
        <f t="shared" si="32"/>
        <v>0</v>
      </c>
      <c r="T259">
        <f t="shared" si="33"/>
        <v>0</v>
      </c>
      <c r="W259" s="99">
        <v>43718</v>
      </c>
      <c r="X259">
        <f t="shared" si="34"/>
        <v>3</v>
      </c>
      <c r="Y259">
        <f t="shared" si="39"/>
        <v>0</v>
      </c>
      <c r="Z259">
        <f t="shared" si="35"/>
        <v>0</v>
      </c>
      <c r="AC259" s="99">
        <v>44083</v>
      </c>
      <c r="AD259">
        <f t="shared" si="36"/>
        <v>4</v>
      </c>
      <c r="AE259">
        <f t="shared" si="38"/>
        <v>0</v>
      </c>
      <c r="AF259">
        <f t="shared" si="37"/>
        <v>0</v>
      </c>
    </row>
    <row r="260" spans="17:32" ht="12.75">
      <c r="Q260" s="99">
        <v>43354</v>
      </c>
      <c r="R260">
        <f t="shared" si="31"/>
        <v>3</v>
      </c>
      <c r="S260">
        <f t="shared" si="32"/>
        <v>0</v>
      </c>
      <c r="T260">
        <f t="shared" si="33"/>
        <v>0</v>
      </c>
      <c r="W260" s="99">
        <v>43719</v>
      </c>
      <c r="X260">
        <f t="shared" si="34"/>
        <v>4</v>
      </c>
      <c r="Y260">
        <f t="shared" si="39"/>
        <v>0</v>
      </c>
      <c r="Z260">
        <f t="shared" si="35"/>
        <v>0</v>
      </c>
      <c r="AC260" s="99">
        <v>44084</v>
      </c>
      <c r="AD260">
        <f t="shared" si="36"/>
        <v>5</v>
      </c>
      <c r="AE260">
        <f t="shared" si="38"/>
        <v>0</v>
      </c>
      <c r="AF260">
        <f t="shared" si="37"/>
        <v>0</v>
      </c>
    </row>
    <row r="261" spans="17:32" ht="12.75">
      <c r="Q261" s="99">
        <v>43355</v>
      </c>
      <c r="R261">
        <f t="shared" si="31"/>
        <v>4</v>
      </c>
      <c r="S261">
        <f t="shared" si="32"/>
        <v>0</v>
      </c>
      <c r="T261">
        <f t="shared" si="33"/>
        <v>0</v>
      </c>
      <c r="W261" s="99">
        <v>43720</v>
      </c>
      <c r="X261">
        <f t="shared" si="34"/>
        <v>5</v>
      </c>
      <c r="Y261">
        <f t="shared" si="39"/>
        <v>0</v>
      </c>
      <c r="Z261">
        <f t="shared" si="35"/>
        <v>0</v>
      </c>
      <c r="AC261" s="99">
        <v>44085</v>
      </c>
      <c r="AD261">
        <f t="shared" si="36"/>
        <v>6</v>
      </c>
      <c r="AE261">
        <f t="shared" si="38"/>
        <v>0</v>
      </c>
      <c r="AF261">
        <f t="shared" si="37"/>
        <v>0</v>
      </c>
    </row>
    <row r="262" spans="17:32" ht="12.75">
      <c r="Q262" s="99">
        <v>43356</v>
      </c>
      <c r="R262">
        <f t="shared" si="31"/>
        <v>5</v>
      </c>
      <c r="S262">
        <f t="shared" si="32"/>
        <v>0</v>
      </c>
      <c r="T262">
        <f t="shared" si="33"/>
        <v>0</v>
      </c>
      <c r="W262" s="99">
        <v>43721</v>
      </c>
      <c r="X262">
        <f t="shared" si="34"/>
        <v>6</v>
      </c>
      <c r="Y262">
        <f t="shared" si="39"/>
        <v>0</v>
      </c>
      <c r="Z262">
        <f t="shared" si="35"/>
        <v>0</v>
      </c>
      <c r="AC262" s="99">
        <v>44086</v>
      </c>
      <c r="AD262">
        <f t="shared" si="36"/>
        <v>7</v>
      </c>
      <c r="AE262">
        <f t="shared" si="38"/>
        <v>0</v>
      </c>
      <c r="AF262">
        <f t="shared" si="37"/>
        <v>1</v>
      </c>
    </row>
    <row r="263" spans="17:32" ht="12.75">
      <c r="Q263" s="99">
        <v>43357</v>
      </c>
      <c r="R263">
        <f t="shared" si="31"/>
        <v>6</v>
      </c>
      <c r="S263">
        <f t="shared" si="32"/>
        <v>0</v>
      </c>
      <c r="T263">
        <f t="shared" si="33"/>
        <v>0</v>
      </c>
      <c r="W263" s="99">
        <v>43722</v>
      </c>
      <c r="X263">
        <f t="shared" si="34"/>
        <v>7</v>
      </c>
      <c r="Y263">
        <f t="shared" si="39"/>
        <v>0</v>
      </c>
      <c r="Z263">
        <f t="shared" si="35"/>
        <v>1</v>
      </c>
      <c r="AC263" s="99">
        <v>44087</v>
      </c>
      <c r="AD263">
        <f t="shared" si="36"/>
        <v>1</v>
      </c>
      <c r="AE263">
        <f t="shared" si="38"/>
        <v>1</v>
      </c>
      <c r="AF263">
        <f t="shared" si="37"/>
        <v>0</v>
      </c>
    </row>
    <row r="264" spans="17:32" ht="12.75">
      <c r="Q264" s="99">
        <v>43358</v>
      </c>
      <c r="R264">
        <f aca="true" t="shared" si="40" ref="R264:R327">WEEKDAY(Q264,1)</f>
        <v>7</v>
      </c>
      <c r="S264">
        <f aca="true" t="shared" si="41" ref="S264:S327">IF(R264=1,1,0)</f>
        <v>0</v>
      </c>
      <c r="T264">
        <f aca="true" t="shared" si="42" ref="T264:T327">IF(R264=7,1,0)</f>
        <v>1</v>
      </c>
      <c r="W264" s="99">
        <v>43723</v>
      </c>
      <c r="X264">
        <f aca="true" t="shared" si="43" ref="X264:X327">WEEKDAY(W264,1)</f>
        <v>1</v>
      </c>
      <c r="Y264">
        <f t="shared" si="39"/>
        <v>1</v>
      </c>
      <c r="Z264">
        <f aca="true" t="shared" si="44" ref="Z264:Z327">IF(X264=7,1,0)</f>
        <v>0</v>
      </c>
      <c r="AC264" s="99">
        <v>44088</v>
      </c>
      <c r="AD264">
        <f aca="true" t="shared" si="45" ref="AD264:AD327">WEEKDAY(AC264,1)</f>
        <v>2</v>
      </c>
      <c r="AE264">
        <f t="shared" si="38"/>
        <v>0</v>
      </c>
      <c r="AF264">
        <f aca="true" t="shared" si="46" ref="AF264:AF327">IF(AD264=7,1,0)</f>
        <v>0</v>
      </c>
    </row>
    <row r="265" spans="17:32" ht="12.75">
      <c r="Q265" s="99">
        <v>43359</v>
      </c>
      <c r="R265">
        <f t="shared" si="40"/>
        <v>1</v>
      </c>
      <c r="S265">
        <f t="shared" si="41"/>
        <v>1</v>
      </c>
      <c r="T265">
        <f t="shared" si="42"/>
        <v>0</v>
      </c>
      <c r="W265" s="99">
        <v>43724</v>
      </c>
      <c r="X265">
        <f t="shared" si="43"/>
        <v>2</v>
      </c>
      <c r="Y265">
        <f t="shared" si="39"/>
        <v>0</v>
      </c>
      <c r="Z265">
        <f t="shared" si="44"/>
        <v>0</v>
      </c>
      <c r="AC265" s="99">
        <v>44089</v>
      </c>
      <c r="AD265">
        <f t="shared" si="45"/>
        <v>3</v>
      </c>
      <c r="AE265">
        <f t="shared" si="38"/>
        <v>0</v>
      </c>
      <c r="AF265">
        <f t="shared" si="46"/>
        <v>0</v>
      </c>
    </row>
    <row r="266" spans="17:32" ht="12.75">
      <c r="Q266" s="99">
        <v>43360</v>
      </c>
      <c r="R266">
        <f t="shared" si="40"/>
        <v>2</v>
      </c>
      <c r="S266">
        <f t="shared" si="41"/>
        <v>0</v>
      </c>
      <c r="T266">
        <f t="shared" si="42"/>
        <v>0</v>
      </c>
      <c r="W266" s="99">
        <v>43725</v>
      </c>
      <c r="X266">
        <f t="shared" si="43"/>
        <v>3</v>
      </c>
      <c r="Y266">
        <f t="shared" si="39"/>
        <v>0</v>
      </c>
      <c r="Z266">
        <f t="shared" si="44"/>
        <v>0</v>
      </c>
      <c r="AC266" s="99">
        <v>44090</v>
      </c>
      <c r="AD266">
        <f t="shared" si="45"/>
        <v>4</v>
      </c>
      <c r="AE266">
        <f t="shared" si="38"/>
        <v>0</v>
      </c>
      <c r="AF266">
        <f t="shared" si="46"/>
        <v>0</v>
      </c>
    </row>
    <row r="267" spans="17:32" ht="12.75">
      <c r="Q267" s="99">
        <v>43361</v>
      </c>
      <c r="R267">
        <f t="shared" si="40"/>
        <v>3</v>
      </c>
      <c r="S267">
        <f t="shared" si="41"/>
        <v>0</v>
      </c>
      <c r="T267">
        <f t="shared" si="42"/>
        <v>0</v>
      </c>
      <c r="W267" s="99">
        <v>43726</v>
      </c>
      <c r="X267">
        <f t="shared" si="43"/>
        <v>4</v>
      </c>
      <c r="Y267">
        <f t="shared" si="39"/>
        <v>0</v>
      </c>
      <c r="Z267">
        <f t="shared" si="44"/>
        <v>0</v>
      </c>
      <c r="AC267" s="99">
        <v>44091</v>
      </c>
      <c r="AD267">
        <f t="shared" si="45"/>
        <v>5</v>
      </c>
      <c r="AE267">
        <f t="shared" si="38"/>
        <v>0</v>
      </c>
      <c r="AF267">
        <f t="shared" si="46"/>
        <v>0</v>
      </c>
    </row>
    <row r="268" spans="17:32" ht="12.75">
      <c r="Q268" s="99">
        <v>43362</v>
      </c>
      <c r="R268">
        <f t="shared" si="40"/>
        <v>4</v>
      </c>
      <c r="S268">
        <f t="shared" si="41"/>
        <v>0</v>
      </c>
      <c r="T268">
        <f t="shared" si="42"/>
        <v>0</v>
      </c>
      <c r="W268" s="99">
        <v>43727</v>
      </c>
      <c r="X268">
        <f t="shared" si="43"/>
        <v>5</v>
      </c>
      <c r="Y268">
        <f t="shared" si="39"/>
        <v>0</v>
      </c>
      <c r="Z268">
        <f t="shared" si="44"/>
        <v>0</v>
      </c>
      <c r="AC268" s="99">
        <v>44092</v>
      </c>
      <c r="AD268">
        <f t="shared" si="45"/>
        <v>6</v>
      </c>
      <c r="AE268">
        <f t="shared" si="38"/>
        <v>0</v>
      </c>
      <c r="AF268">
        <f t="shared" si="46"/>
        <v>0</v>
      </c>
    </row>
    <row r="269" spans="17:32" ht="12.75">
      <c r="Q269" s="99">
        <v>43363</v>
      </c>
      <c r="R269">
        <f t="shared" si="40"/>
        <v>5</v>
      </c>
      <c r="S269">
        <f t="shared" si="41"/>
        <v>0</v>
      </c>
      <c r="T269">
        <f t="shared" si="42"/>
        <v>0</v>
      </c>
      <c r="W269" s="99">
        <v>43728</v>
      </c>
      <c r="X269">
        <f t="shared" si="43"/>
        <v>6</v>
      </c>
      <c r="Y269">
        <f t="shared" si="39"/>
        <v>0</v>
      </c>
      <c r="Z269">
        <f t="shared" si="44"/>
        <v>0</v>
      </c>
      <c r="AC269" s="99">
        <v>44093</v>
      </c>
      <c r="AD269">
        <f t="shared" si="45"/>
        <v>7</v>
      </c>
      <c r="AE269">
        <f t="shared" si="38"/>
        <v>0</v>
      </c>
      <c r="AF269">
        <f t="shared" si="46"/>
        <v>1</v>
      </c>
    </row>
    <row r="270" spans="17:32" ht="12.75">
      <c r="Q270" s="99">
        <v>43364</v>
      </c>
      <c r="R270">
        <f t="shared" si="40"/>
        <v>6</v>
      </c>
      <c r="S270">
        <f t="shared" si="41"/>
        <v>0</v>
      </c>
      <c r="T270">
        <f t="shared" si="42"/>
        <v>0</v>
      </c>
      <c r="W270" s="99">
        <v>43729</v>
      </c>
      <c r="X270">
        <f t="shared" si="43"/>
        <v>7</v>
      </c>
      <c r="Y270">
        <f t="shared" si="39"/>
        <v>0</v>
      </c>
      <c r="Z270">
        <f t="shared" si="44"/>
        <v>1</v>
      </c>
      <c r="AC270" s="99">
        <v>44094</v>
      </c>
      <c r="AD270">
        <f t="shared" si="45"/>
        <v>1</v>
      </c>
      <c r="AE270">
        <f t="shared" si="38"/>
        <v>1</v>
      </c>
      <c r="AF270">
        <f t="shared" si="46"/>
        <v>0</v>
      </c>
    </row>
    <row r="271" spans="17:32" ht="12.75">
      <c r="Q271" s="99">
        <v>43365</v>
      </c>
      <c r="R271">
        <f t="shared" si="40"/>
        <v>7</v>
      </c>
      <c r="S271">
        <f t="shared" si="41"/>
        <v>0</v>
      </c>
      <c r="T271">
        <f t="shared" si="42"/>
        <v>1</v>
      </c>
      <c r="W271" s="99">
        <v>43730</v>
      </c>
      <c r="X271">
        <f t="shared" si="43"/>
        <v>1</v>
      </c>
      <c r="Y271">
        <f t="shared" si="39"/>
        <v>1</v>
      </c>
      <c r="Z271">
        <f t="shared" si="44"/>
        <v>0</v>
      </c>
      <c r="AC271" s="99">
        <v>44095</v>
      </c>
      <c r="AD271">
        <f t="shared" si="45"/>
        <v>2</v>
      </c>
      <c r="AE271">
        <f t="shared" si="38"/>
        <v>0</v>
      </c>
      <c r="AF271">
        <f t="shared" si="46"/>
        <v>0</v>
      </c>
    </row>
    <row r="272" spans="17:32" ht="12.75">
      <c r="Q272" s="99">
        <v>43366</v>
      </c>
      <c r="R272">
        <f t="shared" si="40"/>
        <v>1</v>
      </c>
      <c r="S272">
        <f t="shared" si="41"/>
        <v>1</v>
      </c>
      <c r="T272">
        <f t="shared" si="42"/>
        <v>0</v>
      </c>
      <c r="W272" s="99">
        <v>43731</v>
      </c>
      <c r="X272">
        <f t="shared" si="43"/>
        <v>2</v>
      </c>
      <c r="Y272">
        <f t="shared" si="39"/>
        <v>0</v>
      </c>
      <c r="Z272">
        <f t="shared" si="44"/>
        <v>0</v>
      </c>
      <c r="AC272" s="99">
        <v>44096</v>
      </c>
      <c r="AD272">
        <f t="shared" si="45"/>
        <v>3</v>
      </c>
      <c r="AE272">
        <f t="shared" si="38"/>
        <v>0</v>
      </c>
      <c r="AF272">
        <f t="shared" si="46"/>
        <v>0</v>
      </c>
    </row>
    <row r="273" spans="17:32" ht="12.75">
      <c r="Q273" s="99">
        <v>43367</v>
      </c>
      <c r="R273">
        <f t="shared" si="40"/>
        <v>2</v>
      </c>
      <c r="S273">
        <f t="shared" si="41"/>
        <v>0</v>
      </c>
      <c r="T273">
        <f t="shared" si="42"/>
        <v>0</v>
      </c>
      <c r="W273" s="99">
        <v>43732</v>
      </c>
      <c r="X273">
        <f t="shared" si="43"/>
        <v>3</v>
      </c>
      <c r="Y273">
        <f t="shared" si="39"/>
        <v>0</v>
      </c>
      <c r="Z273">
        <f t="shared" si="44"/>
        <v>0</v>
      </c>
      <c r="AC273" s="99">
        <v>44097</v>
      </c>
      <c r="AD273">
        <f t="shared" si="45"/>
        <v>4</v>
      </c>
      <c r="AE273">
        <f t="shared" si="38"/>
        <v>0</v>
      </c>
      <c r="AF273">
        <f t="shared" si="46"/>
        <v>0</v>
      </c>
    </row>
    <row r="274" spans="17:32" ht="12.75">
      <c r="Q274" s="99">
        <v>43368</v>
      </c>
      <c r="R274">
        <f t="shared" si="40"/>
        <v>3</v>
      </c>
      <c r="S274">
        <f t="shared" si="41"/>
        <v>0</v>
      </c>
      <c r="T274">
        <f t="shared" si="42"/>
        <v>0</v>
      </c>
      <c r="W274" s="99">
        <v>43733</v>
      </c>
      <c r="X274">
        <f t="shared" si="43"/>
        <v>4</v>
      </c>
      <c r="Y274">
        <f t="shared" si="39"/>
        <v>0</v>
      </c>
      <c r="Z274">
        <f t="shared" si="44"/>
        <v>0</v>
      </c>
      <c r="AC274" s="99">
        <v>44098</v>
      </c>
      <c r="AD274">
        <f t="shared" si="45"/>
        <v>5</v>
      </c>
      <c r="AE274">
        <f t="shared" si="38"/>
        <v>0</v>
      </c>
      <c r="AF274">
        <f t="shared" si="46"/>
        <v>0</v>
      </c>
    </row>
    <row r="275" spans="17:32" ht="12.75">
      <c r="Q275" s="99">
        <v>43369</v>
      </c>
      <c r="R275">
        <f t="shared" si="40"/>
        <v>4</v>
      </c>
      <c r="S275">
        <f t="shared" si="41"/>
        <v>0</v>
      </c>
      <c r="T275">
        <f t="shared" si="42"/>
        <v>0</v>
      </c>
      <c r="W275" s="99">
        <v>43734</v>
      </c>
      <c r="X275">
        <f t="shared" si="43"/>
        <v>5</v>
      </c>
      <c r="Y275">
        <f t="shared" si="39"/>
        <v>0</v>
      </c>
      <c r="Z275">
        <f t="shared" si="44"/>
        <v>0</v>
      </c>
      <c r="AC275" s="99">
        <v>44099</v>
      </c>
      <c r="AD275">
        <f t="shared" si="45"/>
        <v>6</v>
      </c>
      <c r="AE275">
        <f t="shared" si="38"/>
        <v>0</v>
      </c>
      <c r="AF275">
        <f t="shared" si="46"/>
        <v>0</v>
      </c>
    </row>
    <row r="276" spans="17:32" ht="12.75">
      <c r="Q276" s="99">
        <v>43370</v>
      </c>
      <c r="R276">
        <f t="shared" si="40"/>
        <v>5</v>
      </c>
      <c r="S276">
        <f t="shared" si="41"/>
        <v>0</v>
      </c>
      <c r="T276">
        <f t="shared" si="42"/>
        <v>0</v>
      </c>
      <c r="W276" s="99">
        <v>43735</v>
      </c>
      <c r="X276">
        <f t="shared" si="43"/>
        <v>6</v>
      </c>
      <c r="Y276">
        <f t="shared" si="39"/>
        <v>0</v>
      </c>
      <c r="Z276">
        <f t="shared" si="44"/>
        <v>0</v>
      </c>
      <c r="AC276" s="99">
        <v>44100</v>
      </c>
      <c r="AD276">
        <f t="shared" si="45"/>
        <v>7</v>
      </c>
      <c r="AE276">
        <f t="shared" si="38"/>
        <v>0</v>
      </c>
      <c r="AF276">
        <f t="shared" si="46"/>
        <v>1</v>
      </c>
    </row>
    <row r="277" spans="17:32" ht="12.75">
      <c r="Q277" s="99">
        <v>43371</v>
      </c>
      <c r="R277">
        <f t="shared" si="40"/>
        <v>6</v>
      </c>
      <c r="S277">
        <f t="shared" si="41"/>
        <v>0</v>
      </c>
      <c r="T277">
        <f t="shared" si="42"/>
        <v>0</v>
      </c>
      <c r="W277" s="99">
        <v>43736</v>
      </c>
      <c r="X277">
        <f t="shared" si="43"/>
        <v>7</v>
      </c>
      <c r="Y277">
        <f t="shared" si="39"/>
        <v>0</v>
      </c>
      <c r="Z277">
        <f t="shared" si="44"/>
        <v>1</v>
      </c>
      <c r="AC277" s="99">
        <v>44101</v>
      </c>
      <c r="AD277">
        <f t="shared" si="45"/>
        <v>1</v>
      </c>
      <c r="AE277">
        <f t="shared" si="38"/>
        <v>1</v>
      </c>
      <c r="AF277">
        <f t="shared" si="46"/>
        <v>0</v>
      </c>
    </row>
    <row r="278" spans="17:32" ht="12.75">
      <c r="Q278" s="99">
        <v>43372</v>
      </c>
      <c r="R278">
        <f t="shared" si="40"/>
        <v>7</v>
      </c>
      <c r="S278">
        <f t="shared" si="41"/>
        <v>0</v>
      </c>
      <c r="T278">
        <f t="shared" si="42"/>
        <v>1</v>
      </c>
      <c r="W278" s="99">
        <v>43737</v>
      </c>
      <c r="X278">
        <f t="shared" si="43"/>
        <v>1</v>
      </c>
      <c r="Y278">
        <f t="shared" si="39"/>
        <v>1</v>
      </c>
      <c r="Z278">
        <f t="shared" si="44"/>
        <v>0</v>
      </c>
      <c r="AC278" s="99">
        <v>44102</v>
      </c>
      <c r="AD278">
        <f t="shared" si="45"/>
        <v>2</v>
      </c>
      <c r="AE278">
        <f t="shared" si="38"/>
        <v>0</v>
      </c>
      <c r="AF278">
        <f t="shared" si="46"/>
        <v>0</v>
      </c>
    </row>
    <row r="279" spans="17:32" ht="12.75">
      <c r="Q279" s="99">
        <v>43373</v>
      </c>
      <c r="R279">
        <f t="shared" si="40"/>
        <v>1</v>
      </c>
      <c r="S279">
        <f t="shared" si="41"/>
        <v>1</v>
      </c>
      <c r="T279">
        <f t="shared" si="42"/>
        <v>0</v>
      </c>
      <c r="W279" s="99">
        <v>43738</v>
      </c>
      <c r="X279">
        <f t="shared" si="43"/>
        <v>2</v>
      </c>
      <c r="Y279">
        <f t="shared" si="39"/>
        <v>0</v>
      </c>
      <c r="Z279">
        <f t="shared" si="44"/>
        <v>0</v>
      </c>
      <c r="AC279" s="99">
        <v>44103</v>
      </c>
      <c r="AD279">
        <f t="shared" si="45"/>
        <v>3</v>
      </c>
      <c r="AE279">
        <f t="shared" si="38"/>
        <v>0</v>
      </c>
      <c r="AF279">
        <f t="shared" si="46"/>
        <v>0</v>
      </c>
    </row>
    <row r="280" spans="17:32" ht="12.75">
      <c r="Q280" s="99">
        <v>43374</v>
      </c>
      <c r="R280">
        <f t="shared" si="40"/>
        <v>2</v>
      </c>
      <c r="S280">
        <f t="shared" si="41"/>
        <v>0</v>
      </c>
      <c r="T280">
        <f t="shared" si="42"/>
        <v>0</v>
      </c>
      <c r="W280" s="99">
        <v>43739</v>
      </c>
      <c r="X280">
        <f t="shared" si="43"/>
        <v>3</v>
      </c>
      <c r="Y280">
        <f t="shared" si="39"/>
        <v>0</v>
      </c>
      <c r="Z280">
        <f t="shared" si="44"/>
        <v>0</v>
      </c>
      <c r="AC280" s="99">
        <v>44104</v>
      </c>
      <c r="AD280">
        <f t="shared" si="45"/>
        <v>4</v>
      </c>
      <c r="AE280">
        <f t="shared" si="38"/>
        <v>0</v>
      </c>
      <c r="AF280">
        <f t="shared" si="46"/>
        <v>0</v>
      </c>
    </row>
    <row r="281" spans="17:32" ht="12.75">
      <c r="Q281" s="99">
        <v>43375</v>
      </c>
      <c r="R281">
        <f t="shared" si="40"/>
        <v>3</v>
      </c>
      <c r="S281">
        <f t="shared" si="41"/>
        <v>0</v>
      </c>
      <c r="T281">
        <f t="shared" si="42"/>
        <v>0</v>
      </c>
      <c r="W281" s="99">
        <v>43740</v>
      </c>
      <c r="X281">
        <f t="shared" si="43"/>
        <v>4</v>
      </c>
      <c r="Y281">
        <f t="shared" si="39"/>
        <v>0</v>
      </c>
      <c r="Z281">
        <f t="shared" si="44"/>
        <v>0</v>
      </c>
      <c r="AC281" s="99">
        <v>44105</v>
      </c>
      <c r="AD281">
        <f t="shared" si="45"/>
        <v>5</v>
      </c>
      <c r="AE281">
        <f t="shared" si="38"/>
        <v>0</v>
      </c>
      <c r="AF281">
        <f t="shared" si="46"/>
        <v>0</v>
      </c>
    </row>
    <row r="282" spans="17:32" ht="12.75">
      <c r="Q282" s="99">
        <v>43376</v>
      </c>
      <c r="R282">
        <f t="shared" si="40"/>
        <v>4</v>
      </c>
      <c r="S282">
        <f t="shared" si="41"/>
        <v>0</v>
      </c>
      <c r="T282">
        <f t="shared" si="42"/>
        <v>0</v>
      </c>
      <c r="W282" s="99">
        <v>43741</v>
      </c>
      <c r="X282">
        <f t="shared" si="43"/>
        <v>5</v>
      </c>
      <c r="Y282">
        <f t="shared" si="39"/>
        <v>0</v>
      </c>
      <c r="Z282">
        <f t="shared" si="44"/>
        <v>0</v>
      </c>
      <c r="AC282" s="99">
        <v>44106</v>
      </c>
      <c r="AD282">
        <f t="shared" si="45"/>
        <v>6</v>
      </c>
      <c r="AE282">
        <f t="shared" si="38"/>
        <v>0</v>
      </c>
      <c r="AF282">
        <f t="shared" si="46"/>
        <v>0</v>
      </c>
    </row>
    <row r="283" spans="17:32" ht="12.75">
      <c r="Q283" s="99">
        <v>43377</v>
      </c>
      <c r="R283">
        <f t="shared" si="40"/>
        <v>5</v>
      </c>
      <c r="S283">
        <f t="shared" si="41"/>
        <v>0</v>
      </c>
      <c r="T283">
        <f t="shared" si="42"/>
        <v>0</v>
      </c>
      <c r="W283" s="99">
        <v>43742</v>
      </c>
      <c r="X283">
        <f t="shared" si="43"/>
        <v>6</v>
      </c>
      <c r="Y283">
        <f t="shared" si="39"/>
        <v>0</v>
      </c>
      <c r="Z283">
        <f t="shared" si="44"/>
        <v>0</v>
      </c>
      <c r="AC283" s="99">
        <v>44107</v>
      </c>
      <c r="AD283">
        <f t="shared" si="45"/>
        <v>7</v>
      </c>
      <c r="AE283">
        <f t="shared" si="38"/>
        <v>0</v>
      </c>
      <c r="AF283">
        <f t="shared" si="46"/>
        <v>1</v>
      </c>
    </row>
    <row r="284" spans="17:32" ht="12.75">
      <c r="Q284" s="99">
        <v>43378</v>
      </c>
      <c r="R284">
        <f t="shared" si="40"/>
        <v>6</v>
      </c>
      <c r="S284">
        <f t="shared" si="41"/>
        <v>0</v>
      </c>
      <c r="T284">
        <f t="shared" si="42"/>
        <v>0</v>
      </c>
      <c r="W284" s="99">
        <v>43743</v>
      </c>
      <c r="X284">
        <f t="shared" si="43"/>
        <v>7</v>
      </c>
      <c r="Y284">
        <f t="shared" si="39"/>
        <v>0</v>
      </c>
      <c r="Z284">
        <f t="shared" si="44"/>
        <v>1</v>
      </c>
      <c r="AC284" s="99">
        <v>44108</v>
      </c>
      <c r="AD284">
        <f t="shared" si="45"/>
        <v>1</v>
      </c>
      <c r="AE284">
        <f t="shared" si="38"/>
        <v>1</v>
      </c>
      <c r="AF284">
        <f t="shared" si="46"/>
        <v>0</v>
      </c>
    </row>
    <row r="285" spans="17:32" ht="12.75">
      <c r="Q285" s="99">
        <v>43379</v>
      </c>
      <c r="R285">
        <f t="shared" si="40"/>
        <v>7</v>
      </c>
      <c r="S285">
        <f t="shared" si="41"/>
        <v>0</v>
      </c>
      <c r="T285">
        <f t="shared" si="42"/>
        <v>1</v>
      </c>
      <c r="W285" s="99">
        <v>43744</v>
      </c>
      <c r="X285">
        <f t="shared" si="43"/>
        <v>1</v>
      </c>
      <c r="Y285">
        <f t="shared" si="39"/>
        <v>1</v>
      </c>
      <c r="Z285">
        <f t="shared" si="44"/>
        <v>0</v>
      </c>
      <c r="AC285" s="99">
        <v>44109</v>
      </c>
      <c r="AD285">
        <f t="shared" si="45"/>
        <v>2</v>
      </c>
      <c r="AE285">
        <f t="shared" si="38"/>
        <v>0</v>
      </c>
      <c r="AF285">
        <f t="shared" si="46"/>
        <v>0</v>
      </c>
    </row>
    <row r="286" spans="17:32" ht="12.75">
      <c r="Q286" s="99">
        <v>43380</v>
      </c>
      <c r="R286">
        <f t="shared" si="40"/>
        <v>1</v>
      </c>
      <c r="S286">
        <f t="shared" si="41"/>
        <v>1</v>
      </c>
      <c r="T286">
        <f t="shared" si="42"/>
        <v>0</v>
      </c>
      <c r="W286" s="99">
        <v>43745</v>
      </c>
      <c r="X286">
        <f t="shared" si="43"/>
        <v>2</v>
      </c>
      <c r="Y286">
        <f t="shared" si="39"/>
        <v>0</v>
      </c>
      <c r="Z286">
        <f t="shared" si="44"/>
        <v>0</v>
      </c>
      <c r="AC286" s="99">
        <v>44110</v>
      </c>
      <c r="AD286">
        <f t="shared" si="45"/>
        <v>3</v>
      </c>
      <c r="AE286">
        <f t="shared" si="38"/>
        <v>0</v>
      </c>
      <c r="AF286">
        <f t="shared" si="46"/>
        <v>0</v>
      </c>
    </row>
    <row r="287" spans="17:32" ht="12.75">
      <c r="Q287" s="99">
        <v>43381</v>
      </c>
      <c r="R287">
        <f t="shared" si="40"/>
        <v>2</v>
      </c>
      <c r="S287">
        <f t="shared" si="41"/>
        <v>0</v>
      </c>
      <c r="T287">
        <f t="shared" si="42"/>
        <v>0</v>
      </c>
      <c r="W287" s="99">
        <v>43746</v>
      </c>
      <c r="X287">
        <f t="shared" si="43"/>
        <v>3</v>
      </c>
      <c r="Y287">
        <f t="shared" si="39"/>
        <v>0</v>
      </c>
      <c r="Z287">
        <f t="shared" si="44"/>
        <v>0</v>
      </c>
      <c r="AC287" s="99">
        <v>44111</v>
      </c>
      <c r="AD287">
        <f t="shared" si="45"/>
        <v>4</v>
      </c>
      <c r="AE287">
        <f t="shared" si="38"/>
        <v>0</v>
      </c>
      <c r="AF287">
        <f t="shared" si="46"/>
        <v>0</v>
      </c>
    </row>
    <row r="288" spans="17:32" ht="12.75">
      <c r="Q288" s="99">
        <v>43382</v>
      </c>
      <c r="R288">
        <f t="shared" si="40"/>
        <v>3</v>
      </c>
      <c r="S288">
        <f t="shared" si="41"/>
        <v>0</v>
      </c>
      <c r="T288">
        <f t="shared" si="42"/>
        <v>0</v>
      </c>
      <c r="W288" s="99">
        <v>43747</v>
      </c>
      <c r="X288">
        <f t="shared" si="43"/>
        <v>4</v>
      </c>
      <c r="Y288">
        <f t="shared" si="39"/>
        <v>0</v>
      </c>
      <c r="Z288">
        <f t="shared" si="44"/>
        <v>0</v>
      </c>
      <c r="AC288" s="99">
        <v>44112</v>
      </c>
      <c r="AD288">
        <f t="shared" si="45"/>
        <v>5</v>
      </c>
      <c r="AE288">
        <f t="shared" si="38"/>
        <v>0</v>
      </c>
      <c r="AF288">
        <f t="shared" si="46"/>
        <v>0</v>
      </c>
    </row>
    <row r="289" spans="17:32" ht="12.75">
      <c r="Q289" s="99">
        <v>43383</v>
      </c>
      <c r="R289">
        <f t="shared" si="40"/>
        <v>4</v>
      </c>
      <c r="S289">
        <f t="shared" si="41"/>
        <v>0</v>
      </c>
      <c r="T289">
        <f t="shared" si="42"/>
        <v>0</v>
      </c>
      <c r="W289" s="99">
        <v>43748</v>
      </c>
      <c r="X289">
        <f t="shared" si="43"/>
        <v>5</v>
      </c>
      <c r="Y289">
        <f t="shared" si="39"/>
        <v>0</v>
      </c>
      <c r="Z289">
        <f t="shared" si="44"/>
        <v>0</v>
      </c>
      <c r="AC289" s="99">
        <v>44113</v>
      </c>
      <c r="AD289">
        <f t="shared" si="45"/>
        <v>6</v>
      </c>
      <c r="AE289">
        <f t="shared" si="38"/>
        <v>0</v>
      </c>
      <c r="AF289">
        <f t="shared" si="46"/>
        <v>0</v>
      </c>
    </row>
    <row r="290" spans="17:32" ht="12.75">
      <c r="Q290" s="99">
        <v>43384</v>
      </c>
      <c r="R290">
        <f t="shared" si="40"/>
        <v>5</v>
      </c>
      <c r="S290">
        <f t="shared" si="41"/>
        <v>0</v>
      </c>
      <c r="T290">
        <f t="shared" si="42"/>
        <v>0</v>
      </c>
      <c r="W290" s="99">
        <v>43749</v>
      </c>
      <c r="X290">
        <f t="shared" si="43"/>
        <v>6</v>
      </c>
      <c r="Y290">
        <f t="shared" si="39"/>
        <v>0</v>
      </c>
      <c r="Z290">
        <f t="shared" si="44"/>
        <v>0</v>
      </c>
      <c r="AC290" s="99">
        <v>44114</v>
      </c>
      <c r="AD290">
        <f t="shared" si="45"/>
        <v>7</v>
      </c>
      <c r="AE290">
        <f t="shared" si="38"/>
        <v>0</v>
      </c>
      <c r="AF290">
        <f t="shared" si="46"/>
        <v>1</v>
      </c>
    </row>
    <row r="291" spans="17:32" ht="12.75">
      <c r="Q291" s="99">
        <v>43385</v>
      </c>
      <c r="R291">
        <f t="shared" si="40"/>
        <v>6</v>
      </c>
      <c r="S291">
        <f t="shared" si="41"/>
        <v>0</v>
      </c>
      <c r="T291">
        <f t="shared" si="42"/>
        <v>0</v>
      </c>
      <c r="W291" s="99">
        <v>43750</v>
      </c>
      <c r="X291">
        <f t="shared" si="43"/>
        <v>7</v>
      </c>
      <c r="Y291">
        <f t="shared" si="39"/>
        <v>0</v>
      </c>
      <c r="Z291">
        <f t="shared" si="44"/>
        <v>1</v>
      </c>
      <c r="AC291" s="99">
        <v>44115</v>
      </c>
      <c r="AD291">
        <f t="shared" si="45"/>
        <v>1</v>
      </c>
      <c r="AE291">
        <f t="shared" si="38"/>
        <v>1</v>
      </c>
      <c r="AF291">
        <f t="shared" si="46"/>
        <v>0</v>
      </c>
    </row>
    <row r="292" spans="17:32" ht="12.75">
      <c r="Q292" s="99">
        <v>43386</v>
      </c>
      <c r="R292">
        <f t="shared" si="40"/>
        <v>7</v>
      </c>
      <c r="S292">
        <f t="shared" si="41"/>
        <v>0</v>
      </c>
      <c r="T292">
        <f t="shared" si="42"/>
        <v>1</v>
      </c>
      <c r="W292" s="99">
        <v>43751</v>
      </c>
      <c r="X292">
        <f t="shared" si="43"/>
        <v>1</v>
      </c>
      <c r="Y292">
        <f t="shared" si="39"/>
        <v>1</v>
      </c>
      <c r="Z292">
        <f t="shared" si="44"/>
        <v>0</v>
      </c>
      <c r="AC292" s="99">
        <v>44116</v>
      </c>
      <c r="AD292">
        <f t="shared" si="45"/>
        <v>2</v>
      </c>
      <c r="AE292">
        <f t="shared" si="38"/>
        <v>0</v>
      </c>
      <c r="AF292">
        <f t="shared" si="46"/>
        <v>0</v>
      </c>
    </row>
    <row r="293" spans="17:32" ht="12.75">
      <c r="Q293" s="99">
        <v>43387</v>
      </c>
      <c r="R293">
        <f t="shared" si="40"/>
        <v>1</v>
      </c>
      <c r="S293">
        <f t="shared" si="41"/>
        <v>1</v>
      </c>
      <c r="T293">
        <f t="shared" si="42"/>
        <v>0</v>
      </c>
      <c r="W293" s="99">
        <v>43752</v>
      </c>
      <c r="X293">
        <f t="shared" si="43"/>
        <v>2</v>
      </c>
      <c r="Y293">
        <f t="shared" si="39"/>
        <v>0</v>
      </c>
      <c r="Z293">
        <f t="shared" si="44"/>
        <v>0</v>
      </c>
      <c r="AC293" s="99">
        <v>44117</v>
      </c>
      <c r="AD293">
        <f t="shared" si="45"/>
        <v>3</v>
      </c>
      <c r="AE293">
        <f t="shared" si="38"/>
        <v>0</v>
      </c>
      <c r="AF293">
        <f t="shared" si="46"/>
        <v>0</v>
      </c>
    </row>
    <row r="294" spans="17:32" ht="12.75">
      <c r="Q294" s="99">
        <v>43388</v>
      </c>
      <c r="R294">
        <f t="shared" si="40"/>
        <v>2</v>
      </c>
      <c r="S294">
        <f t="shared" si="41"/>
        <v>0</v>
      </c>
      <c r="T294">
        <f t="shared" si="42"/>
        <v>0</v>
      </c>
      <c r="W294" s="99">
        <v>43753</v>
      </c>
      <c r="X294">
        <f t="shared" si="43"/>
        <v>3</v>
      </c>
      <c r="Y294">
        <f t="shared" si="39"/>
        <v>0</v>
      </c>
      <c r="Z294">
        <f t="shared" si="44"/>
        <v>0</v>
      </c>
      <c r="AC294" s="99">
        <v>44118</v>
      </c>
      <c r="AD294">
        <f t="shared" si="45"/>
        <v>4</v>
      </c>
      <c r="AE294">
        <f t="shared" si="38"/>
        <v>0</v>
      </c>
      <c r="AF294">
        <f t="shared" si="46"/>
        <v>0</v>
      </c>
    </row>
    <row r="295" spans="17:32" ht="12.75">
      <c r="Q295" s="99">
        <v>43389</v>
      </c>
      <c r="R295">
        <f t="shared" si="40"/>
        <v>3</v>
      </c>
      <c r="S295">
        <f t="shared" si="41"/>
        <v>0</v>
      </c>
      <c r="T295">
        <f t="shared" si="42"/>
        <v>0</v>
      </c>
      <c r="W295" s="99">
        <v>43754</v>
      </c>
      <c r="X295">
        <f t="shared" si="43"/>
        <v>4</v>
      </c>
      <c r="Y295">
        <f t="shared" si="39"/>
        <v>0</v>
      </c>
      <c r="Z295">
        <f t="shared" si="44"/>
        <v>0</v>
      </c>
      <c r="AC295" s="99">
        <v>44119</v>
      </c>
      <c r="AD295">
        <f t="shared" si="45"/>
        <v>5</v>
      </c>
      <c r="AE295">
        <f t="shared" si="38"/>
        <v>0</v>
      </c>
      <c r="AF295">
        <f t="shared" si="46"/>
        <v>0</v>
      </c>
    </row>
    <row r="296" spans="17:32" ht="12.75">
      <c r="Q296" s="99">
        <v>43390</v>
      </c>
      <c r="R296">
        <f t="shared" si="40"/>
        <v>4</v>
      </c>
      <c r="S296">
        <f t="shared" si="41"/>
        <v>0</v>
      </c>
      <c r="T296">
        <f t="shared" si="42"/>
        <v>0</v>
      </c>
      <c r="W296" s="99">
        <v>43755</v>
      </c>
      <c r="X296">
        <f t="shared" si="43"/>
        <v>5</v>
      </c>
      <c r="Y296">
        <f t="shared" si="39"/>
        <v>0</v>
      </c>
      <c r="Z296">
        <f t="shared" si="44"/>
        <v>0</v>
      </c>
      <c r="AC296" s="99">
        <v>44120</v>
      </c>
      <c r="AD296">
        <f t="shared" si="45"/>
        <v>6</v>
      </c>
      <c r="AE296">
        <f t="shared" si="38"/>
        <v>0</v>
      </c>
      <c r="AF296">
        <f t="shared" si="46"/>
        <v>0</v>
      </c>
    </row>
    <row r="297" spans="17:32" ht="12.75">
      <c r="Q297" s="99">
        <v>43391</v>
      </c>
      <c r="R297">
        <f t="shared" si="40"/>
        <v>5</v>
      </c>
      <c r="S297">
        <f t="shared" si="41"/>
        <v>0</v>
      </c>
      <c r="T297">
        <f t="shared" si="42"/>
        <v>0</v>
      </c>
      <c r="W297" s="99">
        <v>43756</v>
      </c>
      <c r="X297">
        <f t="shared" si="43"/>
        <v>6</v>
      </c>
      <c r="Y297">
        <f t="shared" si="39"/>
        <v>0</v>
      </c>
      <c r="Z297">
        <f t="shared" si="44"/>
        <v>0</v>
      </c>
      <c r="AC297" s="99">
        <v>44121</v>
      </c>
      <c r="AD297">
        <f t="shared" si="45"/>
        <v>7</v>
      </c>
      <c r="AE297">
        <f t="shared" si="38"/>
        <v>0</v>
      </c>
      <c r="AF297">
        <f t="shared" si="46"/>
        <v>1</v>
      </c>
    </row>
    <row r="298" spans="17:32" ht="12.75">
      <c r="Q298" s="99">
        <v>43392</v>
      </c>
      <c r="R298">
        <f t="shared" si="40"/>
        <v>6</v>
      </c>
      <c r="S298">
        <f t="shared" si="41"/>
        <v>0</v>
      </c>
      <c r="T298">
        <f t="shared" si="42"/>
        <v>0</v>
      </c>
      <c r="W298" s="99">
        <v>43757</v>
      </c>
      <c r="X298">
        <f t="shared" si="43"/>
        <v>7</v>
      </c>
      <c r="Y298">
        <f t="shared" si="39"/>
        <v>0</v>
      </c>
      <c r="Z298">
        <f t="shared" si="44"/>
        <v>1</v>
      </c>
      <c r="AC298" s="99">
        <v>44122</v>
      </c>
      <c r="AD298">
        <f t="shared" si="45"/>
        <v>1</v>
      </c>
      <c r="AE298">
        <f t="shared" si="38"/>
        <v>1</v>
      </c>
      <c r="AF298">
        <f t="shared" si="46"/>
        <v>0</v>
      </c>
    </row>
    <row r="299" spans="17:32" ht="12.75">
      <c r="Q299" s="99">
        <v>43393</v>
      </c>
      <c r="R299">
        <f t="shared" si="40"/>
        <v>7</v>
      </c>
      <c r="S299">
        <f t="shared" si="41"/>
        <v>0</v>
      </c>
      <c r="T299">
        <f t="shared" si="42"/>
        <v>1</v>
      </c>
      <c r="W299" s="99">
        <v>43758</v>
      </c>
      <c r="X299">
        <f t="shared" si="43"/>
        <v>1</v>
      </c>
      <c r="Y299">
        <f t="shared" si="39"/>
        <v>1</v>
      </c>
      <c r="Z299">
        <f t="shared" si="44"/>
        <v>0</v>
      </c>
      <c r="AC299" s="99">
        <v>44123</v>
      </c>
      <c r="AD299">
        <f t="shared" si="45"/>
        <v>2</v>
      </c>
      <c r="AE299">
        <f t="shared" si="38"/>
        <v>0</v>
      </c>
      <c r="AF299">
        <f t="shared" si="46"/>
        <v>0</v>
      </c>
    </row>
    <row r="300" spans="17:32" ht="12.75">
      <c r="Q300" s="99">
        <v>43394</v>
      </c>
      <c r="R300">
        <f t="shared" si="40"/>
        <v>1</v>
      </c>
      <c r="S300">
        <f t="shared" si="41"/>
        <v>1</v>
      </c>
      <c r="T300">
        <f t="shared" si="42"/>
        <v>0</v>
      </c>
      <c r="W300" s="99">
        <v>43759</v>
      </c>
      <c r="X300">
        <f t="shared" si="43"/>
        <v>2</v>
      </c>
      <c r="Y300">
        <f t="shared" si="39"/>
        <v>0</v>
      </c>
      <c r="Z300">
        <f t="shared" si="44"/>
        <v>0</v>
      </c>
      <c r="AC300" s="99">
        <v>44124</v>
      </c>
      <c r="AD300">
        <f t="shared" si="45"/>
        <v>3</v>
      </c>
      <c r="AE300">
        <f t="shared" si="38"/>
        <v>0</v>
      </c>
      <c r="AF300">
        <f t="shared" si="46"/>
        <v>0</v>
      </c>
    </row>
    <row r="301" spans="17:32" ht="12.75">
      <c r="Q301" s="99">
        <v>43395</v>
      </c>
      <c r="R301">
        <f t="shared" si="40"/>
        <v>2</v>
      </c>
      <c r="S301">
        <f t="shared" si="41"/>
        <v>0</v>
      </c>
      <c r="T301">
        <f t="shared" si="42"/>
        <v>0</v>
      </c>
      <c r="W301" s="99">
        <v>43760</v>
      </c>
      <c r="X301">
        <f t="shared" si="43"/>
        <v>3</v>
      </c>
      <c r="Y301">
        <f t="shared" si="39"/>
        <v>0</v>
      </c>
      <c r="Z301">
        <f t="shared" si="44"/>
        <v>0</v>
      </c>
      <c r="AC301" s="99">
        <v>44125</v>
      </c>
      <c r="AD301">
        <f t="shared" si="45"/>
        <v>4</v>
      </c>
      <c r="AE301">
        <f t="shared" si="38"/>
        <v>0</v>
      </c>
      <c r="AF301">
        <f t="shared" si="46"/>
        <v>0</v>
      </c>
    </row>
    <row r="302" spans="17:32" ht="12.75">
      <c r="Q302" s="99">
        <v>43396</v>
      </c>
      <c r="R302">
        <f t="shared" si="40"/>
        <v>3</v>
      </c>
      <c r="S302">
        <f t="shared" si="41"/>
        <v>0</v>
      </c>
      <c r="T302">
        <f t="shared" si="42"/>
        <v>0</v>
      </c>
      <c r="W302" s="99">
        <v>43761</v>
      </c>
      <c r="X302">
        <f t="shared" si="43"/>
        <v>4</v>
      </c>
      <c r="Y302">
        <f t="shared" si="39"/>
        <v>0</v>
      </c>
      <c r="Z302">
        <f t="shared" si="44"/>
        <v>0</v>
      </c>
      <c r="AC302" s="99">
        <v>44126</v>
      </c>
      <c r="AD302">
        <f t="shared" si="45"/>
        <v>5</v>
      </c>
      <c r="AE302">
        <f t="shared" si="38"/>
        <v>0</v>
      </c>
      <c r="AF302">
        <f t="shared" si="46"/>
        <v>0</v>
      </c>
    </row>
    <row r="303" spans="17:32" ht="12.75">
      <c r="Q303" s="99">
        <v>43397</v>
      </c>
      <c r="R303">
        <f t="shared" si="40"/>
        <v>4</v>
      </c>
      <c r="S303">
        <f t="shared" si="41"/>
        <v>0</v>
      </c>
      <c r="T303">
        <f t="shared" si="42"/>
        <v>0</v>
      </c>
      <c r="W303" s="99">
        <v>43762</v>
      </c>
      <c r="X303">
        <f t="shared" si="43"/>
        <v>5</v>
      </c>
      <c r="Y303">
        <f t="shared" si="39"/>
        <v>0</v>
      </c>
      <c r="Z303">
        <f t="shared" si="44"/>
        <v>0</v>
      </c>
      <c r="AC303" s="99">
        <v>44127</v>
      </c>
      <c r="AD303">
        <f t="shared" si="45"/>
        <v>6</v>
      </c>
      <c r="AE303">
        <f t="shared" si="38"/>
        <v>0</v>
      </c>
      <c r="AF303">
        <f t="shared" si="46"/>
        <v>0</v>
      </c>
    </row>
    <row r="304" spans="17:32" ht="12.75">
      <c r="Q304" s="99">
        <v>43398</v>
      </c>
      <c r="R304">
        <f t="shared" si="40"/>
        <v>5</v>
      </c>
      <c r="S304">
        <f t="shared" si="41"/>
        <v>0</v>
      </c>
      <c r="T304">
        <f t="shared" si="42"/>
        <v>0</v>
      </c>
      <c r="W304" s="99">
        <v>43763</v>
      </c>
      <c r="X304">
        <f t="shared" si="43"/>
        <v>6</v>
      </c>
      <c r="Y304">
        <f t="shared" si="39"/>
        <v>0</v>
      </c>
      <c r="Z304">
        <f t="shared" si="44"/>
        <v>0</v>
      </c>
      <c r="AC304" s="99">
        <v>44128</v>
      </c>
      <c r="AD304">
        <f t="shared" si="45"/>
        <v>7</v>
      </c>
      <c r="AE304">
        <f t="shared" si="38"/>
        <v>0</v>
      </c>
      <c r="AF304">
        <f t="shared" si="46"/>
        <v>1</v>
      </c>
    </row>
    <row r="305" spans="17:32" ht="12.75">
      <c r="Q305" s="99">
        <v>43399</v>
      </c>
      <c r="R305">
        <f t="shared" si="40"/>
        <v>6</v>
      </c>
      <c r="S305">
        <f t="shared" si="41"/>
        <v>0</v>
      </c>
      <c r="T305">
        <f t="shared" si="42"/>
        <v>0</v>
      </c>
      <c r="W305" s="99">
        <v>43764</v>
      </c>
      <c r="X305">
        <f t="shared" si="43"/>
        <v>7</v>
      </c>
      <c r="Y305">
        <f t="shared" si="39"/>
        <v>0</v>
      </c>
      <c r="Z305">
        <f t="shared" si="44"/>
        <v>1</v>
      </c>
      <c r="AC305" s="99">
        <v>44129</v>
      </c>
      <c r="AD305">
        <f t="shared" si="45"/>
        <v>1</v>
      </c>
      <c r="AE305">
        <f t="shared" si="38"/>
        <v>1</v>
      </c>
      <c r="AF305">
        <f t="shared" si="46"/>
        <v>0</v>
      </c>
    </row>
    <row r="306" spans="17:32" ht="12.75">
      <c r="Q306" s="99">
        <v>43400</v>
      </c>
      <c r="R306">
        <f t="shared" si="40"/>
        <v>7</v>
      </c>
      <c r="S306">
        <f t="shared" si="41"/>
        <v>0</v>
      </c>
      <c r="T306">
        <f t="shared" si="42"/>
        <v>1</v>
      </c>
      <c r="W306" s="99">
        <v>43765</v>
      </c>
      <c r="X306">
        <f t="shared" si="43"/>
        <v>1</v>
      </c>
      <c r="Y306">
        <f t="shared" si="39"/>
        <v>1</v>
      </c>
      <c r="Z306">
        <f t="shared" si="44"/>
        <v>0</v>
      </c>
      <c r="AC306" s="99">
        <v>44130</v>
      </c>
      <c r="AD306">
        <f t="shared" si="45"/>
        <v>2</v>
      </c>
      <c r="AE306">
        <f t="shared" si="38"/>
        <v>0</v>
      </c>
      <c r="AF306">
        <f t="shared" si="46"/>
        <v>0</v>
      </c>
    </row>
    <row r="307" spans="17:32" ht="12.75">
      <c r="Q307" s="99">
        <v>43401</v>
      </c>
      <c r="R307">
        <f t="shared" si="40"/>
        <v>1</v>
      </c>
      <c r="S307">
        <f t="shared" si="41"/>
        <v>1</v>
      </c>
      <c r="T307">
        <f t="shared" si="42"/>
        <v>0</v>
      </c>
      <c r="W307" s="99">
        <v>43766</v>
      </c>
      <c r="X307">
        <f t="shared" si="43"/>
        <v>2</v>
      </c>
      <c r="Y307">
        <f t="shared" si="39"/>
        <v>0</v>
      </c>
      <c r="Z307">
        <f t="shared" si="44"/>
        <v>0</v>
      </c>
      <c r="AC307" s="99">
        <v>44131</v>
      </c>
      <c r="AD307">
        <f t="shared" si="45"/>
        <v>3</v>
      </c>
      <c r="AE307">
        <f t="shared" si="38"/>
        <v>0</v>
      </c>
      <c r="AF307">
        <f t="shared" si="46"/>
        <v>0</v>
      </c>
    </row>
    <row r="308" spans="17:32" ht="12.75">
      <c r="Q308" s="99">
        <v>43402</v>
      </c>
      <c r="R308">
        <f t="shared" si="40"/>
        <v>2</v>
      </c>
      <c r="S308">
        <f t="shared" si="41"/>
        <v>0</v>
      </c>
      <c r="T308">
        <f t="shared" si="42"/>
        <v>0</v>
      </c>
      <c r="W308" s="99">
        <v>43767</v>
      </c>
      <c r="X308">
        <f t="shared" si="43"/>
        <v>3</v>
      </c>
      <c r="Y308">
        <f t="shared" si="39"/>
        <v>0</v>
      </c>
      <c r="Z308">
        <f t="shared" si="44"/>
        <v>0</v>
      </c>
      <c r="AC308" s="99">
        <v>44132</v>
      </c>
      <c r="AD308">
        <f t="shared" si="45"/>
        <v>4</v>
      </c>
      <c r="AE308">
        <f t="shared" si="38"/>
        <v>0</v>
      </c>
      <c r="AF308">
        <f t="shared" si="46"/>
        <v>0</v>
      </c>
    </row>
    <row r="309" spans="17:32" ht="12.75">
      <c r="Q309" s="99">
        <v>43403</v>
      </c>
      <c r="R309">
        <f t="shared" si="40"/>
        <v>3</v>
      </c>
      <c r="S309">
        <f t="shared" si="41"/>
        <v>0</v>
      </c>
      <c r="T309">
        <f t="shared" si="42"/>
        <v>0</v>
      </c>
      <c r="W309" s="99">
        <v>43768</v>
      </c>
      <c r="X309">
        <f t="shared" si="43"/>
        <v>4</v>
      </c>
      <c r="Y309">
        <f t="shared" si="39"/>
        <v>0</v>
      </c>
      <c r="Z309">
        <f t="shared" si="44"/>
        <v>0</v>
      </c>
      <c r="AC309" s="99">
        <v>44133</v>
      </c>
      <c r="AD309">
        <f t="shared" si="45"/>
        <v>5</v>
      </c>
      <c r="AE309">
        <f t="shared" si="38"/>
        <v>0</v>
      </c>
      <c r="AF309">
        <f t="shared" si="46"/>
        <v>0</v>
      </c>
    </row>
    <row r="310" spans="17:32" ht="12.75">
      <c r="Q310" s="99">
        <v>43404</v>
      </c>
      <c r="R310">
        <f t="shared" si="40"/>
        <v>4</v>
      </c>
      <c r="S310">
        <f t="shared" si="41"/>
        <v>0</v>
      </c>
      <c r="T310">
        <f t="shared" si="42"/>
        <v>0</v>
      </c>
      <c r="W310" s="99">
        <v>43769</v>
      </c>
      <c r="X310">
        <f t="shared" si="43"/>
        <v>5</v>
      </c>
      <c r="Y310">
        <f t="shared" si="39"/>
        <v>0</v>
      </c>
      <c r="Z310">
        <f t="shared" si="44"/>
        <v>0</v>
      </c>
      <c r="AC310" s="99">
        <v>44134</v>
      </c>
      <c r="AD310">
        <f t="shared" si="45"/>
        <v>6</v>
      </c>
      <c r="AE310">
        <f t="shared" si="38"/>
        <v>0</v>
      </c>
      <c r="AF310">
        <f t="shared" si="46"/>
        <v>0</v>
      </c>
    </row>
    <row r="311" spans="17:32" ht="12.75">
      <c r="Q311" s="99">
        <v>43405</v>
      </c>
      <c r="R311">
        <f t="shared" si="40"/>
        <v>5</v>
      </c>
      <c r="S311">
        <f t="shared" si="41"/>
        <v>0</v>
      </c>
      <c r="T311">
        <f t="shared" si="42"/>
        <v>0</v>
      </c>
      <c r="W311" s="99">
        <v>43770</v>
      </c>
      <c r="X311">
        <f t="shared" si="43"/>
        <v>6</v>
      </c>
      <c r="Y311">
        <f t="shared" si="39"/>
        <v>0</v>
      </c>
      <c r="Z311">
        <f t="shared" si="44"/>
        <v>0</v>
      </c>
      <c r="AC311" s="99">
        <v>44135</v>
      </c>
      <c r="AD311">
        <f t="shared" si="45"/>
        <v>7</v>
      </c>
      <c r="AE311">
        <f t="shared" si="38"/>
        <v>0</v>
      </c>
      <c r="AF311">
        <f t="shared" si="46"/>
        <v>1</v>
      </c>
    </row>
    <row r="312" spans="17:32" ht="12.75">
      <c r="Q312" s="99">
        <v>43406</v>
      </c>
      <c r="R312">
        <f t="shared" si="40"/>
        <v>6</v>
      </c>
      <c r="S312">
        <f t="shared" si="41"/>
        <v>0</v>
      </c>
      <c r="T312">
        <f t="shared" si="42"/>
        <v>0</v>
      </c>
      <c r="W312" s="99">
        <v>43771</v>
      </c>
      <c r="X312">
        <f t="shared" si="43"/>
        <v>7</v>
      </c>
      <c r="Y312">
        <f t="shared" si="39"/>
        <v>0</v>
      </c>
      <c r="Z312">
        <f t="shared" si="44"/>
        <v>1</v>
      </c>
      <c r="AC312" s="99">
        <v>44136</v>
      </c>
      <c r="AD312">
        <f t="shared" si="45"/>
        <v>1</v>
      </c>
      <c r="AE312">
        <f t="shared" si="38"/>
        <v>1</v>
      </c>
      <c r="AF312">
        <f t="shared" si="46"/>
        <v>0</v>
      </c>
    </row>
    <row r="313" spans="17:32" ht="12.75">
      <c r="Q313" s="99">
        <v>43407</v>
      </c>
      <c r="R313">
        <f t="shared" si="40"/>
        <v>7</v>
      </c>
      <c r="S313">
        <f t="shared" si="41"/>
        <v>0</v>
      </c>
      <c r="T313">
        <f t="shared" si="42"/>
        <v>1</v>
      </c>
      <c r="W313" s="99">
        <v>43772</v>
      </c>
      <c r="X313">
        <f t="shared" si="43"/>
        <v>1</v>
      </c>
      <c r="Y313">
        <f t="shared" si="39"/>
        <v>1</v>
      </c>
      <c r="Z313">
        <f t="shared" si="44"/>
        <v>0</v>
      </c>
      <c r="AC313" s="99">
        <v>44137</v>
      </c>
      <c r="AD313">
        <f t="shared" si="45"/>
        <v>2</v>
      </c>
      <c r="AE313">
        <f t="shared" si="38"/>
        <v>0</v>
      </c>
      <c r="AF313">
        <f t="shared" si="46"/>
        <v>0</v>
      </c>
    </row>
    <row r="314" spans="17:32" ht="12.75">
      <c r="Q314" s="99">
        <v>43408</v>
      </c>
      <c r="R314">
        <f t="shared" si="40"/>
        <v>1</v>
      </c>
      <c r="S314">
        <f t="shared" si="41"/>
        <v>1</v>
      </c>
      <c r="T314">
        <f t="shared" si="42"/>
        <v>0</v>
      </c>
      <c r="W314" s="99">
        <v>43773</v>
      </c>
      <c r="X314">
        <f t="shared" si="43"/>
        <v>2</v>
      </c>
      <c r="Y314">
        <f t="shared" si="39"/>
        <v>0</v>
      </c>
      <c r="Z314">
        <f t="shared" si="44"/>
        <v>0</v>
      </c>
      <c r="AC314" s="99">
        <v>44138</v>
      </c>
      <c r="AD314">
        <f t="shared" si="45"/>
        <v>3</v>
      </c>
      <c r="AE314">
        <f t="shared" si="38"/>
        <v>0</v>
      </c>
      <c r="AF314">
        <f t="shared" si="46"/>
        <v>0</v>
      </c>
    </row>
    <row r="315" spans="17:32" ht="12.75">
      <c r="Q315" s="99">
        <v>43409</v>
      </c>
      <c r="R315">
        <f t="shared" si="40"/>
        <v>2</v>
      </c>
      <c r="S315">
        <f t="shared" si="41"/>
        <v>0</v>
      </c>
      <c r="T315">
        <f t="shared" si="42"/>
        <v>0</v>
      </c>
      <c r="W315" s="99">
        <v>43774</v>
      </c>
      <c r="X315">
        <f t="shared" si="43"/>
        <v>3</v>
      </c>
      <c r="Y315">
        <f t="shared" si="39"/>
        <v>0</v>
      </c>
      <c r="Z315">
        <f t="shared" si="44"/>
        <v>0</v>
      </c>
      <c r="AC315" s="99">
        <v>44139</v>
      </c>
      <c r="AD315">
        <f t="shared" si="45"/>
        <v>4</v>
      </c>
      <c r="AE315">
        <f t="shared" si="38"/>
        <v>0</v>
      </c>
      <c r="AF315">
        <f t="shared" si="46"/>
        <v>0</v>
      </c>
    </row>
    <row r="316" spans="17:32" ht="12.75">
      <c r="Q316" s="99">
        <v>43410</v>
      </c>
      <c r="R316">
        <f t="shared" si="40"/>
        <v>3</v>
      </c>
      <c r="S316">
        <f t="shared" si="41"/>
        <v>0</v>
      </c>
      <c r="T316">
        <f t="shared" si="42"/>
        <v>0</v>
      </c>
      <c r="W316" s="99">
        <v>43775</v>
      </c>
      <c r="X316">
        <f t="shared" si="43"/>
        <v>4</v>
      </c>
      <c r="Y316">
        <f t="shared" si="39"/>
        <v>0</v>
      </c>
      <c r="Z316">
        <f t="shared" si="44"/>
        <v>0</v>
      </c>
      <c r="AC316" s="99">
        <v>44140</v>
      </c>
      <c r="AD316">
        <f t="shared" si="45"/>
        <v>5</v>
      </c>
      <c r="AE316">
        <f aca="true" t="shared" si="47" ref="AE316:AE341">IF(AD316=1,1,0)</f>
        <v>0</v>
      </c>
      <c r="AF316">
        <f t="shared" si="46"/>
        <v>0</v>
      </c>
    </row>
    <row r="317" spans="17:32" ht="12.75">
      <c r="Q317" s="99">
        <v>43411</v>
      </c>
      <c r="R317">
        <f t="shared" si="40"/>
        <v>4</v>
      </c>
      <c r="S317">
        <f t="shared" si="41"/>
        <v>0</v>
      </c>
      <c r="T317">
        <f t="shared" si="42"/>
        <v>0</v>
      </c>
      <c r="W317" s="99">
        <v>43776</v>
      </c>
      <c r="X317">
        <f t="shared" si="43"/>
        <v>5</v>
      </c>
      <c r="Y317">
        <f aca="true" t="shared" si="48" ref="Y317:Y334">IF(X317=1,1,0)</f>
        <v>0</v>
      </c>
      <c r="Z317">
        <f t="shared" si="44"/>
        <v>0</v>
      </c>
      <c r="AC317" s="99">
        <v>44141</v>
      </c>
      <c r="AD317">
        <f t="shared" si="45"/>
        <v>6</v>
      </c>
      <c r="AE317">
        <f t="shared" si="47"/>
        <v>0</v>
      </c>
      <c r="AF317">
        <f t="shared" si="46"/>
        <v>0</v>
      </c>
    </row>
    <row r="318" spans="17:32" ht="12.75">
      <c r="Q318" s="99">
        <v>43412</v>
      </c>
      <c r="R318">
        <f t="shared" si="40"/>
        <v>5</v>
      </c>
      <c r="S318">
        <f t="shared" si="41"/>
        <v>0</v>
      </c>
      <c r="T318">
        <f t="shared" si="42"/>
        <v>0</v>
      </c>
      <c r="W318" s="99">
        <v>43777</v>
      </c>
      <c r="X318">
        <f t="shared" si="43"/>
        <v>6</v>
      </c>
      <c r="Y318">
        <f t="shared" si="48"/>
        <v>0</v>
      </c>
      <c r="Z318">
        <f t="shared" si="44"/>
        <v>0</v>
      </c>
      <c r="AC318" s="99">
        <v>44142</v>
      </c>
      <c r="AD318">
        <f t="shared" si="45"/>
        <v>7</v>
      </c>
      <c r="AE318">
        <f t="shared" si="47"/>
        <v>0</v>
      </c>
      <c r="AF318">
        <f t="shared" si="46"/>
        <v>1</v>
      </c>
    </row>
    <row r="319" spans="17:32" ht="12.75">
      <c r="Q319" s="99">
        <v>43413</v>
      </c>
      <c r="R319">
        <f t="shared" si="40"/>
        <v>6</v>
      </c>
      <c r="S319">
        <f t="shared" si="41"/>
        <v>0</v>
      </c>
      <c r="T319">
        <f t="shared" si="42"/>
        <v>0</v>
      </c>
      <c r="W319" s="99">
        <v>43778</v>
      </c>
      <c r="X319">
        <f t="shared" si="43"/>
        <v>7</v>
      </c>
      <c r="Y319">
        <f t="shared" si="48"/>
        <v>0</v>
      </c>
      <c r="Z319">
        <f t="shared" si="44"/>
        <v>1</v>
      </c>
      <c r="AC319" s="99">
        <v>44143</v>
      </c>
      <c r="AD319">
        <f t="shared" si="45"/>
        <v>1</v>
      </c>
      <c r="AE319">
        <f t="shared" si="47"/>
        <v>1</v>
      </c>
      <c r="AF319">
        <f t="shared" si="46"/>
        <v>0</v>
      </c>
    </row>
    <row r="320" spans="17:32" ht="12.75">
      <c r="Q320" s="99">
        <v>43414</v>
      </c>
      <c r="R320">
        <f t="shared" si="40"/>
        <v>7</v>
      </c>
      <c r="S320">
        <f t="shared" si="41"/>
        <v>0</v>
      </c>
      <c r="T320">
        <f t="shared" si="42"/>
        <v>1</v>
      </c>
      <c r="W320" s="99">
        <v>43779</v>
      </c>
      <c r="X320">
        <f t="shared" si="43"/>
        <v>1</v>
      </c>
      <c r="Y320">
        <f t="shared" si="48"/>
        <v>1</v>
      </c>
      <c r="Z320">
        <f t="shared" si="44"/>
        <v>0</v>
      </c>
      <c r="AC320" s="99">
        <v>44144</v>
      </c>
      <c r="AD320">
        <f t="shared" si="45"/>
        <v>2</v>
      </c>
      <c r="AE320">
        <f t="shared" si="47"/>
        <v>0</v>
      </c>
      <c r="AF320">
        <f t="shared" si="46"/>
        <v>0</v>
      </c>
    </row>
    <row r="321" spans="17:32" ht="12.75">
      <c r="Q321" s="99">
        <v>43415</v>
      </c>
      <c r="R321">
        <f t="shared" si="40"/>
        <v>1</v>
      </c>
      <c r="S321">
        <f t="shared" si="41"/>
        <v>1</v>
      </c>
      <c r="T321">
        <f t="shared" si="42"/>
        <v>0</v>
      </c>
      <c r="W321" s="99">
        <v>43780</v>
      </c>
      <c r="X321">
        <f t="shared" si="43"/>
        <v>2</v>
      </c>
      <c r="Y321">
        <f t="shared" si="48"/>
        <v>0</v>
      </c>
      <c r="Z321">
        <f t="shared" si="44"/>
        <v>0</v>
      </c>
      <c r="AC321" s="99">
        <v>44145</v>
      </c>
      <c r="AD321">
        <f t="shared" si="45"/>
        <v>3</v>
      </c>
      <c r="AE321">
        <f t="shared" si="47"/>
        <v>0</v>
      </c>
      <c r="AF321">
        <f t="shared" si="46"/>
        <v>0</v>
      </c>
    </row>
    <row r="322" spans="17:32" ht="12.75">
      <c r="Q322" s="99">
        <v>43416</v>
      </c>
      <c r="R322">
        <f t="shared" si="40"/>
        <v>2</v>
      </c>
      <c r="S322">
        <f t="shared" si="41"/>
        <v>0</v>
      </c>
      <c r="T322">
        <f t="shared" si="42"/>
        <v>0</v>
      </c>
      <c r="W322" s="99">
        <v>43781</v>
      </c>
      <c r="X322">
        <f t="shared" si="43"/>
        <v>3</v>
      </c>
      <c r="Y322">
        <f t="shared" si="48"/>
        <v>0</v>
      </c>
      <c r="Z322">
        <f t="shared" si="44"/>
        <v>0</v>
      </c>
      <c r="AC322" s="99">
        <v>44146</v>
      </c>
      <c r="AD322">
        <f t="shared" si="45"/>
        <v>4</v>
      </c>
      <c r="AE322">
        <f t="shared" si="47"/>
        <v>0</v>
      </c>
      <c r="AF322">
        <f t="shared" si="46"/>
        <v>0</v>
      </c>
    </row>
    <row r="323" spans="17:32" ht="12.75">
      <c r="Q323" s="99">
        <v>43417</v>
      </c>
      <c r="R323">
        <f t="shared" si="40"/>
        <v>3</v>
      </c>
      <c r="S323">
        <f t="shared" si="41"/>
        <v>0</v>
      </c>
      <c r="T323">
        <f t="shared" si="42"/>
        <v>0</v>
      </c>
      <c r="W323" s="99">
        <v>43782</v>
      </c>
      <c r="X323">
        <f t="shared" si="43"/>
        <v>4</v>
      </c>
      <c r="Y323">
        <f t="shared" si="48"/>
        <v>0</v>
      </c>
      <c r="Z323">
        <f t="shared" si="44"/>
        <v>0</v>
      </c>
      <c r="AC323" s="99">
        <v>44147</v>
      </c>
      <c r="AD323">
        <f t="shared" si="45"/>
        <v>5</v>
      </c>
      <c r="AE323">
        <f t="shared" si="47"/>
        <v>0</v>
      </c>
      <c r="AF323">
        <f t="shared" si="46"/>
        <v>0</v>
      </c>
    </row>
    <row r="324" spans="17:32" ht="12.75">
      <c r="Q324" s="99">
        <v>43418</v>
      </c>
      <c r="R324">
        <f t="shared" si="40"/>
        <v>4</v>
      </c>
      <c r="S324">
        <f t="shared" si="41"/>
        <v>0</v>
      </c>
      <c r="T324">
        <f t="shared" si="42"/>
        <v>0</v>
      </c>
      <c r="W324" s="99">
        <v>43783</v>
      </c>
      <c r="X324">
        <f t="shared" si="43"/>
        <v>5</v>
      </c>
      <c r="Y324">
        <f t="shared" si="48"/>
        <v>0</v>
      </c>
      <c r="Z324">
        <f t="shared" si="44"/>
        <v>0</v>
      </c>
      <c r="AC324" s="99">
        <v>44148</v>
      </c>
      <c r="AD324">
        <f t="shared" si="45"/>
        <v>6</v>
      </c>
      <c r="AE324">
        <f t="shared" si="47"/>
        <v>0</v>
      </c>
      <c r="AF324">
        <f t="shared" si="46"/>
        <v>0</v>
      </c>
    </row>
    <row r="325" spans="17:32" ht="12.75">
      <c r="Q325" s="99">
        <v>43419</v>
      </c>
      <c r="R325">
        <f t="shared" si="40"/>
        <v>5</v>
      </c>
      <c r="S325">
        <f t="shared" si="41"/>
        <v>0</v>
      </c>
      <c r="T325">
        <f t="shared" si="42"/>
        <v>0</v>
      </c>
      <c r="W325" s="99">
        <v>43784</v>
      </c>
      <c r="X325">
        <f t="shared" si="43"/>
        <v>6</v>
      </c>
      <c r="Y325">
        <f t="shared" si="48"/>
        <v>0</v>
      </c>
      <c r="Z325">
        <f t="shared" si="44"/>
        <v>0</v>
      </c>
      <c r="AC325" s="99">
        <v>44149</v>
      </c>
      <c r="AD325">
        <f t="shared" si="45"/>
        <v>7</v>
      </c>
      <c r="AE325">
        <f t="shared" si="47"/>
        <v>0</v>
      </c>
      <c r="AF325">
        <f t="shared" si="46"/>
        <v>1</v>
      </c>
    </row>
    <row r="326" spans="17:32" ht="12.75">
      <c r="Q326" s="99">
        <v>43420</v>
      </c>
      <c r="R326">
        <f t="shared" si="40"/>
        <v>6</v>
      </c>
      <c r="S326">
        <f t="shared" si="41"/>
        <v>0</v>
      </c>
      <c r="T326">
        <f t="shared" si="42"/>
        <v>0</v>
      </c>
      <c r="W326" s="99">
        <v>43785</v>
      </c>
      <c r="X326">
        <f t="shared" si="43"/>
        <v>7</v>
      </c>
      <c r="Y326">
        <f t="shared" si="48"/>
        <v>0</v>
      </c>
      <c r="Z326">
        <f t="shared" si="44"/>
        <v>1</v>
      </c>
      <c r="AC326" s="99">
        <v>44150</v>
      </c>
      <c r="AD326">
        <f t="shared" si="45"/>
        <v>1</v>
      </c>
      <c r="AE326">
        <f t="shared" si="47"/>
        <v>1</v>
      </c>
      <c r="AF326">
        <f t="shared" si="46"/>
        <v>0</v>
      </c>
    </row>
    <row r="327" spans="17:32" ht="12.75">
      <c r="Q327" s="99">
        <v>43421</v>
      </c>
      <c r="R327">
        <f t="shared" si="40"/>
        <v>7</v>
      </c>
      <c r="S327">
        <f t="shared" si="41"/>
        <v>0</v>
      </c>
      <c r="T327">
        <f t="shared" si="42"/>
        <v>1</v>
      </c>
      <c r="W327" s="99">
        <v>43786</v>
      </c>
      <c r="X327">
        <f t="shared" si="43"/>
        <v>1</v>
      </c>
      <c r="Y327">
        <f t="shared" si="48"/>
        <v>1</v>
      </c>
      <c r="Z327">
        <f t="shared" si="44"/>
        <v>0</v>
      </c>
      <c r="AC327" s="99">
        <v>44151</v>
      </c>
      <c r="AD327">
        <f t="shared" si="45"/>
        <v>2</v>
      </c>
      <c r="AE327">
        <f t="shared" si="47"/>
        <v>0</v>
      </c>
      <c r="AF327">
        <f t="shared" si="46"/>
        <v>0</v>
      </c>
    </row>
    <row r="328" spans="17:32" ht="12.75">
      <c r="Q328" s="99">
        <v>43422</v>
      </c>
      <c r="R328">
        <f aca="true" t="shared" si="49" ref="R328:R371">WEEKDAY(Q328,1)</f>
        <v>1</v>
      </c>
      <c r="S328">
        <f aca="true" t="shared" si="50" ref="S328:S371">IF(R328=1,1,0)</f>
        <v>1</v>
      </c>
      <c r="T328">
        <f aca="true" t="shared" si="51" ref="T328:T371">IF(R328=7,1,0)</f>
        <v>0</v>
      </c>
      <c r="W328" s="99">
        <v>43787</v>
      </c>
      <c r="X328">
        <f aca="true" t="shared" si="52" ref="X328:X371">WEEKDAY(W328,1)</f>
        <v>2</v>
      </c>
      <c r="Y328">
        <f t="shared" si="48"/>
        <v>0</v>
      </c>
      <c r="Z328">
        <f aca="true" t="shared" si="53" ref="Z328:Z371">IF(X328=7,1,0)</f>
        <v>0</v>
      </c>
      <c r="AC328" s="99">
        <v>44152</v>
      </c>
      <c r="AD328">
        <f aca="true" t="shared" si="54" ref="AD328:AD371">WEEKDAY(AC328,1)</f>
        <v>3</v>
      </c>
      <c r="AE328">
        <f t="shared" si="47"/>
        <v>0</v>
      </c>
      <c r="AF328">
        <f aca="true" t="shared" si="55" ref="AF328:AF371">IF(AD328=7,1,0)</f>
        <v>0</v>
      </c>
    </row>
    <row r="329" spans="17:32" ht="12.75">
      <c r="Q329" s="99">
        <v>43423</v>
      </c>
      <c r="R329">
        <f t="shared" si="49"/>
        <v>2</v>
      </c>
      <c r="S329">
        <f t="shared" si="50"/>
        <v>0</v>
      </c>
      <c r="T329">
        <f t="shared" si="51"/>
        <v>0</v>
      </c>
      <c r="W329" s="99">
        <v>43788</v>
      </c>
      <c r="X329">
        <f t="shared" si="52"/>
        <v>3</v>
      </c>
      <c r="Y329">
        <f t="shared" si="48"/>
        <v>0</v>
      </c>
      <c r="Z329">
        <f t="shared" si="53"/>
        <v>0</v>
      </c>
      <c r="AC329" s="99">
        <v>44153</v>
      </c>
      <c r="AD329">
        <f t="shared" si="54"/>
        <v>4</v>
      </c>
      <c r="AE329">
        <f t="shared" si="47"/>
        <v>0</v>
      </c>
      <c r="AF329">
        <f t="shared" si="55"/>
        <v>0</v>
      </c>
    </row>
    <row r="330" spans="17:32" ht="12.75">
      <c r="Q330" s="99">
        <v>43424</v>
      </c>
      <c r="R330">
        <f t="shared" si="49"/>
        <v>3</v>
      </c>
      <c r="S330">
        <f t="shared" si="50"/>
        <v>0</v>
      </c>
      <c r="T330">
        <f t="shared" si="51"/>
        <v>0</v>
      </c>
      <c r="W330" s="99">
        <v>43789</v>
      </c>
      <c r="X330">
        <f t="shared" si="52"/>
        <v>4</v>
      </c>
      <c r="Y330">
        <f t="shared" si="48"/>
        <v>0</v>
      </c>
      <c r="Z330">
        <f t="shared" si="53"/>
        <v>0</v>
      </c>
      <c r="AC330" s="99">
        <v>44154</v>
      </c>
      <c r="AD330">
        <f t="shared" si="54"/>
        <v>5</v>
      </c>
      <c r="AE330">
        <f t="shared" si="47"/>
        <v>0</v>
      </c>
      <c r="AF330">
        <f t="shared" si="55"/>
        <v>0</v>
      </c>
    </row>
    <row r="331" spans="17:32" ht="12.75">
      <c r="Q331" s="99">
        <v>43425</v>
      </c>
      <c r="R331">
        <f t="shared" si="49"/>
        <v>4</v>
      </c>
      <c r="S331">
        <f t="shared" si="50"/>
        <v>0</v>
      </c>
      <c r="T331">
        <f t="shared" si="51"/>
        <v>0</v>
      </c>
      <c r="W331" s="99">
        <v>43790</v>
      </c>
      <c r="X331">
        <f t="shared" si="52"/>
        <v>5</v>
      </c>
      <c r="Y331">
        <f t="shared" si="48"/>
        <v>0</v>
      </c>
      <c r="Z331">
        <f t="shared" si="53"/>
        <v>0</v>
      </c>
      <c r="AC331" s="99">
        <v>44155</v>
      </c>
      <c r="AD331">
        <f t="shared" si="54"/>
        <v>6</v>
      </c>
      <c r="AE331">
        <f t="shared" si="47"/>
        <v>0</v>
      </c>
      <c r="AF331">
        <f t="shared" si="55"/>
        <v>0</v>
      </c>
    </row>
    <row r="332" spans="17:32" ht="12.75">
      <c r="Q332" s="99">
        <v>43426</v>
      </c>
      <c r="R332">
        <f t="shared" si="49"/>
        <v>5</v>
      </c>
      <c r="S332" s="101">
        <v>1</v>
      </c>
      <c r="T332">
        <f t="shared" si="51"/>
        <v>0</v>
      </c>
      <c r="W332" s="99">
        <v>43791</v>
      </c>
      <c r="X332">
        <f t="shared" si="52"/>
        <v>6</v>
      </c>
      <c r="Y332">
        <f t="shared" si="48"/>
        <v>0</v>
      </c>
      <c r="Z332">
        <f t="shared" si="53"/>
        <v>0</v>
      </c>
      <c r="AC332" s="99">
        <v>44156</v>
      </c>
      <c r="AD332">
        <f t="shared" si="54"/>
        <v>7</v>
      </c>
      <c r="AE332">
        <f t="shared" si="47"/>
        <v>0</v>
      </c>
      <c r="AF332">
        <f t="shared" si="55"/>
        <v>1</v>
      </c>
    </row>
    <row r="333" spans="17:32" ht="12.75">
      <c r="Q333" s="99">
        <v>43427</v>
      </c>
      <c r="R333">
        <f t="shared" si="49"/>
        <v>6</v>
      </c>
      <c r="S333">
        <f t="shared" si="50"/>
        <v>0</v>
      </c>
      <c r="T333">
        <f t="shared" si="51"/>
        <v>0</v>
      </c>
      <c r="W333" s="99">
        <v>43792</v>
      </c>
      <c r="X333">
        <f t="shared" si="52"/>
        <v>7</v>
      </c>
      <c r="Y333">
        <f t="shared" si="48"/>
        <v>0</v>
      </c>
      <c r="Z333">
        <f t="shared" si="53"/>
        <v>1</v>
      </c>
      <c r="AC333" s="99">
        <v>44157</v>
      </c>
      <c r="AD333">
        <f t="shared" si="54"/>
        <v>1</v>
      </c>
      <c r="AE333">
        <f t="shared" si="47"/>
        <v>1</v>
      </c>
      <c r="AF333">
        <f t="shared" si="55"/>
        <v>0</v>
      </c>
    </row>
    <row r="334" spans="17:32" ht="12.75">
      <c r="Q334" s="99">
        <v>43428</v>
      </c>
      <c r="R334">
        <f t="shared" si="49"/>
        <v>7</v>
      </c>
      <c r="S334">
        <f t="shared" si="50"/>
        <v>0</v>
      </c>
      <c r="T334">
        <f t="shared" si="51"/>
        <v>1</v>
      </c>
      <c r="W334" s="99">
        <v>43793</v>
      </c>
      <c r="X334">
        <f t="shared" si="52"/>
        <v>1</v>
      </c>
      <c r="Y334">
        <f t="shared" si="48"/>
        <v>1</v>
      </c>
      <c r="Z334">
        <f t="shared" si="53"/>
        <v>0</v>
      </c>
      <c r="AC334" s="99">
        <v>44158</v>
      </c>
      <c r="AD334">
        <f t="shared" si="54"/>
        <v>2</v>
      </c>
      <c r="AE334">
        <f t="shared" si="47"/>
        <v>0</v>
      </c>
      <c r="AF334">
        <f t="shared" si="55"/>
        <v>0</v>
      </c>
    </row>
    <row r="335" spans="17:32" ht="12.75">
      <c r="Q335" s="99">
        <v>43429</v>
      </c>
      <c r="R335">
        <f t="shared" si="49"/>
        <v>1</v>
      </c>
      <c r="S335">
        <f t="shared" si="50"/>
        <v>1</v>
      </c>
      <c r="T335">
        <f t="shared" si="51"/>
        <v>0</v>
      </c>
      <c r="W335" s="99">
        <v>43794</v>
      </c>
      <c r="X335">
        <f t="shared" si="52"/>
        <v>2</v>
      </c>
      <c r="Y335">
        <f aca="true" t="shared" si="56" ref="Y335:Y367">IF(X335=1,1,0)</f>
        <v>0</v>
      </c>
      <c r="Z335">
        <f t="shared" si="53"/>
        <v>0</v>
      </c>
      <c r="AC335" s="99">
        <v>44159</v>
      </c>
      <c r="AD335">
        <f t="shared" si="54"/>
        <v>3</v>
      </c>
      <c r="AE335">
        <f t="shared" si="47"/>
        <v>0</v>
      </c>
      <c r="AF335">
        <f t="shared" si="55"/>
        <v>0</v>
      </c>
    </row>
    <row r="336" spans="17:32" ht="12.75">
      <c r="Q336" s="99">
        <v>43430</v>
      </c>
      <c r="R336">
        <f t="shared" si="49"/>
        <v>2</v>
      </c>
      <c r="S336">
        <f t="shared" si="50"/>
        <v>0</v>
      </c>
      <c r="T336">
        <f t="shared" si="51"/>
        <v>0</v>
      </c>
      <c r="W336" s="99">
        <v>43795</v>
      </c>
      <c r="X336">
        <f t="shared" si="52"/>
        <v>3</v>
      </c>
      <c r="Y336">
        <f t="shared" si="56"/>
        <v>0</v>
      </c>
      <c r="Z336">
        <f t="shared" si="53"/>
        <v>0</v>
      </c>
      <c r="AC336" s="99">
        <v>44160</v>
      </c>
      <c r="AD336">
        <f t="shared" si="54"/>
        <v>4</v>
      </c>
      <c r="AE336">
        <f t="shared" si="47"/>
        <v>0</v>
      </c>
      <c r="AF336">
        <f t="shared" si="55"/>
        <v>0</v>
      </c>
    </row>
    <row r="337" spans="17:32" ht="12.75">
      <c r="Q337" s="99">
        <v>43431</v>
      </c>
      <c r="R337">
        <f t="shared" si="49"/>
        <v>3</v>
      </c>
      <c r="S337">
        <f t="shared" si="50"/>
        <v>0</v>
      </c>
      <c r="T337">
        <f t="shared" si="51"/>
        <v>0</v>
      </c>
      <c r="W337" s="99">
        <v>43796</v>
      </c>
      <c r="X337">
        <f t="shared" si="52"/>
        <v>4</v>
      </c>
      <c r="Y337">
        <f t="shared" si="56"/>
        <v>0</v>
      </c>
      <c r="Z337">
        <f t="shared" si="53"/>
        <v>0</v>
      </c>
      <c r="AC337" s="99">
        <v>44161</v>
      </c>
      <c r="AD337">
        <f t="shared" si="54"/>
        <v>5</v>
      </c>
      <c r="AE337" s="101">
        <v>1</v>
      </c>
      <c r="AF337">
        <f t="shared" si="55"/>
        <v>0</v>
      </c>
    </row>
    <row r="338" spans="17:32" ht="12.75">
      <c r="Q338" s="99">
        <v>43432</v>
      </c>
      <c r="R338">
        <f t="shared" si="49"/>
        <v>4</v>
      </c>
      <c r="S338">
        <f t="shared" si="50"/>
        <v>0</v>
      </c>
      <c r="T338">
        <f t="shared" si="51"/>
        <v>0</v>
      </c>
      <c r="W338" s="99">
        <v>43797</v>
      </c>
      <c r="X338">
        <f t="shared" si="52"/>
        <v>5</v>
      </c>
      <c r="Y338" s="101">
        <v>1</v>
      </c>
      <c r="Z338">
        <f t="shared" si="53"/>
        <v>0</v>
      </c>
      <c r="AC338" s="99">
        <v>44162</v>
      </c>
      <c r="AD338">
        <f t="shared" si="54"/>
        <v>6</v>
      </c>
      <c r="AE338">
        <f t="shared" si="47"/>
        <v>0</v>
      </c>
      <c r="AF338">
        <f t="shared" si="55"/>
        <v>0</v>
      </c>
    </row>
    <row r="339" spans="17:32" ht="12.75">
      <c r="Q339" s="99">
        <v>43433</v>
      </c>
      <c r="R339">
        <f t="shared" si="49"/>
        <v>5</v>
      </c>
      <c r="S339">
        <f t="shared" si="50"/>
        <v>0</v>
      </c>
      <c r="T339">
        <f t="shared" si="51"/>
        <v>0</v>
      </c>
      <c r="W339" s="99">
        <v>43798</v>
      </c>
      <c r="X339">
        <f t="shared" si="52"/>
        <v>6</v>
      </c>
      <c r="Y339">
        <f t="shared" si="56"/>
        <v>0</v>
      </c>
      <c r="Z339">
        <f t="shared" si="53"/>
        <v>0</v>
      </c>
      <c r="AC339" s="99">
        <v>44163</v>
      </c>
      <c r="AD339">
        <f t="shared" si="54"/>
        <v>7</v>
      </c>
      <c r="AE339">
        <f t="shared" si="47"/>
        <v>0</v>
      </c>
      <c r="AF339">
        <f t="shared" si="55"/>
        <v>1</v>
      </c>
    </row>
    <row r="340" spans="17:32" ht="12.75">
      <c r="Q340" s="99">
        <v>43434</v>
      </c>
      <c r="R340">
        <f t="shared" si="49"/>
        <v>6</v>
      </c>
      <c r="S340">
        <f t="shared" si="50"/>
        <v>0</v>
      </c>
      <c r="T340">
        <f t="shared" si="51"/>
        <v>0</v>
      </c>
      <c r="W340" s="99">
        <v>43799</v>
      </c>
      <c r="X340">
        <f t="shared" si="52"/>
        <v>7</v>
      </c>
      <c r="Y340">
        <f t="shared" si="56"/>
        <v>0</v>
      </c>
      <c r="Z340">
        <f t="shared" si="53"/>
        <v>1</v>
      </c>
      <c r="AC340" s="99">
        <v>44164</v>
      </c>
      <c r="AD340">
        <f t="shared" si="54"/>
        <v>1</v>
      </c>
      <c r="AE340">
        <f t="shared" si="47"/>
        <v>1</v>
      </c>
      <c r="AF340">
        <f t="shared" si="55"/>
        <v>0</v>
      </c>
    </row>
    <row r="341" spans="17:32" ht="12.75">
      <c r="Q341" s="99">
        <v>43435</v>
      </c>
      <c r="R341">
        <f t="shared" si="49"/>
        <v>7</v>
      </c>
      <c r="S341">
        <f t="shared" si="50"/>
        <v>0</v>
      </c>
      <c r="T341">
        <f t="shared" si="51"/>
        <v>1</v>
      </c>
      <c r="W341" s="99">
        <v>43800</v>
      </c>
      <c r="X341">
        <f t="shared" si="52"/>
        <v>1</v>
      </c>
      <c r="Y341">
        <f t="shared" si="56"/>
        <v>1</v>
      </c>
      <c r="Z341">
        <f t="shared" si="53"/>
        <v>0</v>
      </c>
      <c r="AC341" s="99">
        <v>44165</v>
      </c>
      <c r="AD341">
        <f t="shared" si="54"/>
        <v>2</v>
      </c>
      <c r="AE341">
        <f t="shared" si="47"/>
        <v>0</v>
      </c>
      <c r="AF341">
        <f t="shared" si="55"/>
        <v>0</v>
      </c>
    </row>
    <row r="342" spans="17:32" ht="12.75">
      <c r="Q342" s="99">
        <v>43436</v>
      </c>
      <c r="R342">
        <f t="shared" si="49"/>
        <v>1</v>
      </c>
      <c r="S342">
        <f t="shared" si="50"/>
        <v>1</v>
      </c>
      <c r="T342">
        <f t="shared" si="51"/>
        <v>0</v>
      </c>
      <c r="W342" s="99">
        <v>43801</v>
      </c>
      <c r="X342">
        <f t="shared" si="52"/>
        <v>2</v>
      </c>
      <c r="Y342">
        <f t="shared" si="56"/>
        <v>0</v>
      </c>
      <c r="Z342">
        <f t="shared" si="53"/>
        <v>0</v>
      </c>
      <c r="AC342" s="99">
        <v>44166</v>
      </c>
      <c r="AD342">
        <f t="shared" si="54"/>
        <v>3</v>
      </c>
      <c r="AE342">
        <f aca="true" t="shared" si="57" ref="AE342:AE367">IF(AD342=1,1,0)</f>
        <v>0</v>
      </c>
      <c r="AF342">
        <f t="shared" si="55"/>
        <v>0</v>
      </c>
    </row>
    <row r="343" spans="17:32" ht="12.75">
      <c r="Q343" s="99">
        <v>43437</v>
      </c>
      <c r="R343">
        <f t="shared" si="49"/>
        <v>2</v>
      </c>
      <c r="S343">
        <f t="shared" si="50"/>
        <v>0</v>
      </c>
      <c r="T343">
        <f t="shared" si="51"/>
        <v>0</v>
      </c>
      <c r="W343" s="99">
        <v>43802</v>
      </c>
      <c r="X343">
        <f t="shared" si="52"/>
        <v>3</v>
      </c>
      <c r="Y343">
        <f t="shared" si="56"/>
        <v>0</v>
      </c>
      <c r="Z343">
        <f t="shared" si="53"/>
        <v>0</v>
      </c>
      <c r="AC343" s="99">
        <v>44167</v>
      </c>
      <c r="AD343">
        <f t="shared" si="54"/>
        <v>4</v>
      </c>
      <c r="AE343">
        <f t="shared" si="57"/>
        <v>0</v>
      </c>
      <c r="AF343">
        <f t="shared" si="55"/>
        <v>0</v>
      </c>
    </row>
    <row r="344" spans="17:32" ht="12.75">
      <c r="Q344" s="99">
        <v>43438</v>
      </c>
      <c r="R344">
        <f t="shared" si="49"/>
        <v>3</v>
      </c>
      <c r="S344">
        <f t="shared" si="50"/>
        <v>0</v>
      </c>
      <c r="T344">
        <f t="shared" si="51"/>
        <v>0</v>
      </c>
      <c r="W344" s="99">
        <v>43803</v>
      </c>
      <c r="X344">
        <f t="shared" si="52"/>
        <v>4</v>
      </c>
      <c r="Y344">
        <f t="shared" si="56"/>
        <v>0</v>
      </c>
      <c r="Z344">
        <f t="shared" si="53"/>
        <v>0</v>
      </c>
      <c r="AC344" s="99">
        <v>44168</v>
      </c>
      <c r="AD344">
        <f t="shared" si="54"/>
        <v>5</v>
      </c>
      <c r="AE344">
        <f t="shared" si="57"/>
        <v>0</v>
      </c>
      <c r="AF344">
        <f t="shared" si="55"/>
        <v>0</v>
      </c>
    </row>
    <row r="345" spans="17:32" ht="12.75">
      <c r="Q345" s="99">
        <v>43439</v>
      </c>
      <c r="R345">
        <f t="shared" si="49"/>
        <v>4</v>
      </c>
      <c r="S345">
        <f t="shared" si="50"/>
        <v>0</v>
      </c>
      <c r="T345">
        <f t="shared" si="51"/>
        <v>0</v>
      </c>
      <c r="W345" s="99">
        <v>43804</v>
      </c>
      <c r="X345">
        <f t="shared" si="52"/>
        <v>5</v>
      </c>
      <c r="Y345">
        <f t="shared" si="56"/>
        <v>0</v>
      </c>
      <c r="Z345">
        <f t="shared" si="53"/>
        <v>0</v>
      </c>
      <c r="AC345" s="99">
        <v>44169</v>
      </c>
      <c r="AD345">
        <f t="shared" si="54"/>
        <v>6</v>
      </c>
      <c r="AE345">
        <f t="shared" si="57"/>
        <v>0</v>
      </c>
      <c r="AF345">
        <f t="shared" si="55"/>
        <v>0</v>
      </c>
    </row>
    <row r="346" spans="17:32" ht="12.75">
      <c r="Q346" s="99">
        <v>43440</v>
      </c>
      <c r="R346">
        <f t="shared" si="49"/>
        <v>5</v>
      </c>
      <c r="S346">
        <f t="shared" si="50"/>
        <v>0</v>
      </c>
      <c r="T346">
        <f t="shared" si="51"/>
        <v>0</v>
      </c>
      <c r="W346" s="99">
        <v>43805</v>
      </c>
      <c r="X346">
        <f t="shared" si="52"/>
        <v>6</v>
      </c>
      <c r="Y346">
        <f t="shared" si="56"/>
        <v>0</v>
      </c>
      <c r="Z346">
        <f t="shared" si="53"/>
        <v>0</v>
      </c>
      <c r="AC346" s="99">
        <v>44170</v>
      </c>
      <c r="AD346">
        <f t="shared" si="54"/>
        <v>7</v>
      </c>
      <c r="AE346">
        <f t="shared" si="57"/>
        <v>0</v>
      </c>
      <c r="AF346">
        <f t="shared" si="55"/>
        <v>1</v>
      </c>
    </row>
    <row r="347" spans="17:32" ht="12.75">
      <c r="Q347" s="99">
        <v>43441</v>
      </c>
      <c r="R347">
        <f t="shared" si="49"/>
        <v>6</v>
      </c>
      <c r="S347">
        <f t="shared" si="50"/>
        <v>0</v>
      </c>
      <c r="T347">
        <f t="shared" si="51"/>
        <v>0</v>
      </c>
      <c r="W347" s="99">
        <v>43806</v>
      </c>
      <c r="X347">
        <f t="shared" si="52"/>
        <v>7</v>
      </c>
      <c r="Y347">
        <f t="shared" si="56"/>
        <v>0</v>
      </c>
      <c r="Z347">
        <f t="shared" si="53"/>
        <v>1</v>
      </c>
      <c r="AC347" s="99">
        <v>44171</v>
      </c>
      <c r="AD347">
        <f t="shared" si="54"/>
        <v>1</v>
      </c>
      <c r="AE347">
        <f t="shared" si="57"/>
        <v>1</v>
      </c>
      <c r="AF347">
        <f t="shared" si="55"/>
        <v>0</v>
      </c>
    </row>
    <row r="348" spans="17:32" ht="12.75">
      <c r="Q348" s="99">
        <v>43442</v>
      </c>
      <c r="R348">
        <f t="shared" si="49"/>
        <v>7</v>
      </c>
      <c r="S348">
        <f t="shared" si="50"/>
        <v>0</v>
      </c>
      <c r="T348">
        <f t="shared" si="51"/>
        <v>1</v>
      </c>
      <c r="W348" s="99">
        <v>43807</v>
      </c>
      <c r="X348">
        <f t="shared" si="52"/>
        <v>1</v>
      </c>
      <c r="Y348">
        <f t="shared" si="56"/>
        <v>1</v>
      </c>
      <c r="Z348">
        <f t="shared" si="53"/>
        <v>0</v>
      </c>
      <c r="AC348" s="99">
        <v>44172</v>
      </c>
      <c r="AD348">
        <f t="shared" si="54"/>
        <v>2</v>
      </c>
      <c r="AE348">
        <f t="shared" si="57"/>
        <v>0</v>
      </c>
      <c r="AF348">
        <f t="shared" si="55"/>
        <v>0</v>
      </c>
    </row>
    <row r="349" spans="17:32" ht="12.75">
      <c r="Q349" s="99">
        <v>43443</v>
      </c>
      <c r="R349">
        <f t="shared" si="49"/>
        <v>1</v>
      </c>
      <c r="S349">
        <f t="shared" si="50"/>
        <v>1</v>
      </c>
      <c r="T349">
        <f t="shared" si="51"/>
        <v>0</v>
      </c>
      <c r="W349" s="99">
        <v>43808</v>
      </c>
      <c r="X349">
        <f t="shared" si="52"/>
        <v>2</v>
      </c>
      <c r="Y349">
        <f t="shared" si="56"/>
        <v>0</v>
      </c>
      <c r="Z349">
        <f t="shared" si="53"/>
        <v>0</v>
      </c>
      <c r="AC349" s="99">
        <v>44173</v>
      </c>
      <c r="AD349">
        <f t="shared" si="54"/>
        <v>3</v>
      </c>
      <c r="AE349">
        <f t="shared" si="57"/>
        <v>0</v>
      </c>
      <c r="AF349">
        <f t="shared" si="55"/>
        <v>0</v>
      </c>
    </row>
    <row r="350" spans="17:32" ht="12.75">
      <c r="Q350" s="99">
        <v>43444</v>
      </c>
      <c r="R350">
        <f t="shared" si="49"/>
        <v>2</v>
      </c>
      <c r="S350">
        <f t="shared" si="50"/>
        <v>0</v>
      </c>
      <c r="T350">
        <f t="shared" si="51"/>
        <v>0</v>
      </c>
      <c r="W350" s="99">
        <v>43809</v>
      </c>
      <c r="X350">
        <f t="shared" si="52"/>
        <v>3</v>
      </c>
      <c r="Y350">
        <f t="shared" si="56"/>
        <v>0</v>
      </c>
      <c r="Z350">
        <f t="shared" si="53"/>
        <v>0</v>
      </c>
      <c r="AC350" s="99">
        <v>44174</v>
      </c>
      <c r="AD350">
        <f t="shared" si="54"/>
        <v>4</v>
      </c>
      <c r="AE350">
        <f t="shared" si="57"/>
        <v>0</v>
      </c>
      <c r="AF350">
        <f t="shared" si="55"/>
        <v>0</v>
      </c>
    </row>
    <row r="351" spans="17:32" ht="12.75">
      <c r="Q351" s="99">
        <v>43445</v>
      </c>
      <c r="R351">
        <f t="shared" si="49"/>
        <v>3</v>
      </c>
      <c r="S351">
        <f t="shared" si="50"/>
        <v>0</v>
      </c>
      <c r="T351">
        <f t="shared" si="51"/>
        <v>0</v>
      </c>
      <c r="W351" s="99">
        <v>43810</v>
      </c>
      <c r="X351">
        <f t="shared" si="52"/>
        <v>4</v>
      </c>
      <c r="Y351">
        <f t="shared" si="56"/>
        <v>0</v>
      </c>
      <c r="Z351">
        <f t="shared" si="53"/>
        <v>0</v>
      </c>
      <c r="AC351" s="99">
        <v>44175</v>
      </c>
      <c r="AD351">
        <f t="shared" si="54"/>
        <v>5</v>
      </c>
      <c r="AE351">
        <f t="shared" si="57"/>
        <v>0</v>
      </c>
      <c r="AF351">
        <f t="shared" si="55"/>
        <v>0</v>
      </c>
    </row>
    <row r="352" spans="17:32" ht="12.75">
      <c r="Q352" s="99">
        <v>43446</v>
      </c>
      <c r="R352">
        <f t="shared" si="49"/>
        <v>4</v>
      </c>
      <c r="S352">
        <f t="shared" si="50"/>
        <v>0</v>
      </c>
      <c r="T352">
        <f t="shared" si="51"/>
        <v>0</v>
      </c>
      <c r="W352" s="99">
        <v>43811</v>
      </c>
      <c r="X352">
        <f t="shared" si="52"/>
        <v>5</v>
      </c>
      <c r="Y352">
        <f t="shared" si="56"/>
        <v>0</v>
      </c>
      <c r="Z352">
        <f t="shared" si="53"/>
        <v>0</v>
      </c>
      <c r="AC352" s="99">
        <v>44176</v>
      </c>
      <c r="AD352">
        <f t="shared" si="54"/>
        <v>6</v>
      </c>
      <c r="AE352">
        <f t="shared" si="57"/>
        <v>0</v>
      </c>
      <c r="AF352">
        <f t="shared" si="55"/>
        <v>0</v>
      </c>
    </row>
    <row r="353" spans="17:32" ht="12.75">
      <c r="Q353" s="99">
        <v>43447</v>
      </c>
      <c r="R353">
        <f t="shared" si="49"/>
        <v>5</v>
      </c>
      <c r="S353">
        <f t="shared" si="50"/>
        <v>0</v>
      </c>
      <c r="T353">
        <f t="shared" si="51"/>
        <v>0</v>
      </c>
      <c r="W353" s="99">
        <v>43812</v>
      </c>
      <c r="X353">
        <f t="shared" si="52"/>
        <v>6</v>
      </c>
      <c r="Y353">
        <f t="shared" si="56"/>
        <v>0</v>
      </c>
      <c r="Z353">
        <f t="shared" si="53"/>
        <v>0</v>
      </c>
      <c r="AC353" s="99">
        <v>44177</v>
      </c>
      <c r="AD353">
        <f t="shared" si="54"/>
        <v>7</v>
      </c>
      <c r="AE353">
        <f t="shared" si="57"/>
        <v>0</v>
      </c>
      <c r="AF353">
        <f t="shared" si="55"/>
        <v>1</v>
      </c>
    </row>
    <row r="354" spans="17:32" ht="12.75">
      <c r="Q354" s="99">
        <v>43448</v>
      </c>
      <c r="R354">
        <f t="shared" si="49"/>
        <v>6</v>
      </c>
      <c r="S354">
        <f t="shared" si="50"/>
        <v>0</v>
      </c>
      <c r="T354">
        <f t="shared" si="51"/>
        <v>0</v>
      </c>
      <c r="W354" s="99">
        <v>43813</v>
      </c>
      <c r="X354">
        <f t="shared" si="52"/>
        <v>7</v>
      </c>
      <c r="Y354">
        <f t="shared" si="56"/>
        <v>0</v>
      </c>
      <c r="Z354">
        <f t="shared" si="53"/>
        <v>1</v>
      </c>
      <c r="AC354" s="99">
        <v>44178</v>
      </c>
      <c r="AD354">
        <f t="shared" si="54"/>
        <v>1</v>
      </c>
      <c r="AE354">
        <f t="shared" si="57"/>
        <v>1</v>
      </c>
      <c r="AF354">
        <f t="shared" si="55"/>
        <v>0</v>
      </c>
    </row>
    <row r="355" spans="17:32" ht="12.75">
      <c r="Q355" s="99">
        <v>43449</v>
      </c>
      <c r="R355">
        <f t="shared" si="49"/>
        <v>7</v>
      </c>
      <c r="S355">
        <f t="shared" si="50"/>
        <v>0</v>
      </c>
      <c r="T355">
        <f t="shared" si="51"/>
        <v>1</v>
      </c>
      <c r="W355" s="99">
        <v>43814</v>
      </c>
      <c r="X355">
        <f t="shared" si="52"/>
        <v>1</v>
      </c>
      <c r="Y355">
        <f t="shared" si="56"/>
        <v>1</v>
      </c>
      <c r="Z355">
        <f t="shared" si="53"/>
        <v>0</v>
      </c>
      <c r="AC355" s="99">
        <v>44179</v>
      </c>
      <c r="AD355">
        <f t="shared" si="54"/>
        <v>2</v>
      </c>
      <c r="AE355">
        <f t="shared" si="57"/>
        <v>0</v>
      </c>
      <c r="AF355">
        <f t="shared" si="55"/>
        <v>0</v>
      </c>
    </row>
    <row r="356" spans="17:32" ht="12.75">
      <c r="Q356" s="99">
        <v>43450</v>
      </c>
      <c r="R356">
        <f t="shared" si="49"/>
        <v>1</v>
      </c>
      <c r="S356">
        <f t="shared" si="50"/>
        <v>1</v>
      </c>
      <c r="T356">
        <f t="shared" si="51"/>
        <v>0</v>
      </c>
      <c r="W356" s="99">
        <v>43815</v>
      </c>
      <c r="X356">
        <f t="shared" si="52"/>
        <v>2</v>
      </c>
      <c r="Y356">
        <f t="shared" si="56"/>
        <v>0</v>
      </c>
      <c r="Z356">
        <f t="shared" si="53"/>
        <v>0</v>
      </c>
      <c r="AC356" s="99">
        <v>44180</v>
      </c>
      <c r="AD356">
        <f t="shared" si="54"/>
        <v>3</v>
      </c>
      <c r="AE356">
        <f t="shared" si="57"/>
        <v>0</v>
      </c>
      <c r="AF356">
        <f t="shared" si="55"/>
        <v>0</v>
      </c>
    </row>
    <row r="357" spans="17:32" ht="12.75">
      <c r="Q357" s="99">
        <v>43451</v>
      </c>
      <c r="R357">
        <f t="shared" si="49"/>
        <v>2</v>
      </c>
      <c r="S357">
        <f t="shared" si="50"/>
        <v>0</v>
      </c>
      <c r="T357">
        <f t="shared" si="51"/>
        <v>0</v>
      </c>
      <c r="W357" s="99">
        <v>43816</v>
      </c>
      <c r="X357">
        <f t="shared" si="52"/>
        <v>3</v>
      </c>
      <c r="Y357">
        <f t="shared" si="56"/>
        <v>0</v>
      </c>
      <c r="Z357">
        <f t="shared" si="53"/>
        <v>0</v>
      </c>
      <c r="AC357" s="99">
        <v>44181</v>
      </c>
      <c r="AD357">
        <f t="shared" si="54"/>
        <v>4</v>
      </c>
      <c r="AE357">
        <f t="shared" si="57"/>
        <v>0</v>
      </c>
      <c r="AF357">
        <f t="shared" si="55"/>
        <v>0</v>
      </c>
    </row>
    <row r="358" spans="17:32" ht="12.75">
      <c r="Q358" s="99">
        <v>43452</v>
      </c>
      <c r="R358">
        <f t="shared" si="49"/>
        <v>3</v>
      </c>
      <c r="S358">
        <f t="shared" si="50"/>
        <v>0</v>
      </c>
      <c r="T358">
        <f t="shared" si="51"/>
        <v>0</v>
      </c>
      <c r="W358" s="99">
        <v>43817</v>
      </c>
      <c r="X358">
        <f t="shared" si="52"/>
        <v>4</v>
      </c>
      <c r="Y358">
        <f t="shared" si="56"/>
        <v>0</v>
      </c>
      <c r="Z358">
        <f t="shared" si="53"/>
        <v>0</v>
      </c>
      <c r="AC358" s="99">
        <v>44182</v>
      </c>
      <c r="AD358">
        <f t="shared" si="54"/>
        <v>5</v>
      </c>
      <c r="AE358">
        <f t="shared" si="57"/>
        <v>0</v>
      </c>
      <c r="AF358">
        <f t="shared" si="55"/>
        <v>0</v>
      </c>
    </row>
    <row r="359" spans="17:32" ht="12.75">
      <c r="Q359" s="99">
        <v>43453</v>
      </c>
      <c r="R359">
        <f t="shared" si="49"/>
        <v>4</v>
      </c>
      <c r="S359">
        <f t="shared" si="50"/>
        <v>0</v>
      </c>
      <c r="T359">
        <f t="shared" si="51"/>
        <v>0</v>
      </c>
      <c r="W359" s="99">
        <v>43818</v>
      </c>
      <c r="X359">
        <f t="shared" si="52"/>
        <v>5</v>
      </c>
      <c r="Y359">
        <f t="shared" si="56"/>
        <v>0</v>
      </c>
      <c r="Z359">
        <f t="shared" si="53"/>
        <v>0</v>
      </c>
      <c r="AC359" s="99">
        <v>44183</v>
      </c>
      <c r="AD359">
        <f t="shared" si="54"/>
        <v>6</v>
      </c>
      <c r="AE359">
        <f t="shared" si="57"/>
        <v>0</v>
      </c>
      <c r="AF359">
        <f t="shared" si="55"/>
        <v>0</v>
      </c>
    </row>
    <row r="360" spans="17:32" ht="12.75">
      <c r="Q360" s="99">
        <v>43454</v>
      </c>
      <c r="R360">
        <f t="shared" si="49"/>
        <v>5</v>
      </c>
      <c r="S360">
        <f t="shared" si="50"/>
        <v>0</v>
      </c>
      <c r="T360">
        <f t="shared" si="51"/>
        <v>0</v>
      </c>
      <c r="W360" s="99">
        <v>43819</v>
      </c>
      <c r="X360">
        <f t="shared" si="52"/>
        <v>6</v>
      </c>
      <c r="Y360">
        <f t="shared" si="56"/>
        <v>0</v>
      </c>
      <c r="Z360">
        <f t="shared" si="53"/>
        <v>0</v>
      </c>
      <c r="AC360" s="99">
        <v>44184</v>
      </c>
      <c r="AD360">
        <f t="shared" si="54"/>
        <v>7</v>
      </c>
      <c r="AE360">
        <f t="shared" si="57"/>
        <v>0</v>
      </c>
      <c r="AF360">
        <f t="shared" si="55"/>
        <v>1</v>
      </c>
    </row>
    <row r="361" spans="17:32" ht="12.75">
      <c r="Q361" s="99">
        <v>43455</v>
      </c>
      <c r="R361">
        <f t="shared" si="49"/>
        <v>6</v>
      </c>
      <c r="S361">
        <f t="shared" si="50"/>
        <v>0</v>
      </c>
      <c r="T361">
        <f t="shared" si="51"/>
        <v>0</v>
      </c>
      <c r="W361" s="99">
        <v>43820</v>
      </c>
      <c r="X361">
        <f t="shared" si="52"/>
        <v>7</v>
      </c>
      <c r="Y361">
        <f t="shared" si="56"/>
        <v>0</v>
      </c>
      <c r="Z361">
        <f t="shared" si="53"/>
        <v>1</v>
      </c>
      <c r="AC361" s="99">
        <v>44185</v>
      </c>
      <c r="AD361">
        <f t="shared" si="54"/>
        <v>1</v>
      </c>
      <c r="AE361">
        <f t="shared" si="57"/>
        <v>1</v>
      </c>
      <c r="AF361">
        <f t="shared" si="55"/>
        <v>0</v>
      </c>
    </row>
    <row r="362" spans="17:32" ht="12.75">
      <c r="Q362" s="99">
        <v>43456</v>
      </c>
      <c r="R362">
        <f t="shared" si="49"/>
        <v>7</v>
      </c>
      <c r="S362">
        <f t="shared" si="50"/>
        <v>0</v>
      </c>
      <c r="T362">
        <f t="shared" si="51"/>
        <v>1</v>
      </c>
      <c r="W362" s="99">
        <v>43821</v>
      </c>
      <c r="X362">
        <f t="shared" si="52"/>
        <v>1</v>
      </c>
      <c r="Y362">
        <f t="shared" si="56"/>
        <v>1</v>
      </c>
      <c r="Z362">
        <f t="shared" si="53"/>
        <v>0</v>
      </c>
      <c r="AC362" s="99">
        <v>44186</v>
      </c>
      <c r="AD362">
        <f t="shared" si="54"/>
        <v>2</v>
      </c>
      <c r="AE362">
        <f t="shared" si="57"/>
        <v>0</v>
      </c>
      <c r="AF362">
        <f t="shared" si="55"/>
        <v>0</v>
      </c>
    </row>
    <row r="363" spans="17:32" ht="12.75">
      <c r="Q363" s="99">
        <v>43457</v>
      </c>
      <c r="R363">
        <f t="shared" si="49"/>
        <v>1</v>
      </c>
      <c r="S363">
        <f t="shared" si="50"/>
        <v>1</v>
      </c>
      <c r="T363">
        <f t="shared" si="51"/>
        <v>0</v>
      </c>
      <c r="W363" s="99">
        <v>43822</v>
      </c>
      <c r="X363">
        <f t="shared" si="52"/>
        <v>2</v>
      </c>
      <c r="Y363">
        <f t="shared" si="56"/>
        <v>0</v>
      </c>
      <c r="Z363">
        <f t="shared" si="53"/>
        <v>0</v>
      </c>
      <c r="AC363" s="99">
        <v>44187</v>
      </c>
      <c r="AD363">
        <f t="shared" si="54"/>
        <v>3</v>
      </c>
      <c r="AE363">
        <f t="shared" si="57"/>
        <v>0</v>
      </c>
      <c r="AF363">
        <f t="shared" si="55"/>
        <v>0</v>
      </c>
    </row>
    <row r="364" spans="17:32" ht="12.75">
      <c r="Q364" s="99">
        <v>43458</v>
      </c>
      <c r="R364">
        <f t="shared" si="49"/>
        <v>2</v>
      </c>
      <c r="S364">
        <f t="shared" si="50"/>
        <v>0</v>
      </c>
      <c r="T364">
        <f t="shared" si="51"/>
        <v>0</v>
      </c>
      <c r="W364" s="99">
        <v>43823</v>
      </c>
      <c r="X364">
        <f t="shared" si="52"/>
        <v>3</v>
      </c>
      <c r="Y364">
        <f t="shared" si="56"/>
        <v>0</v>
      </c>
      <c r="Z364">
        <f t="shared" si="53"/>
        <v>0</v>
      </c>
      <c r="AC364" s="99">
        <v>44188</v>
      </c>
      <c r="AD364">
        <f t="shared" si="54"/>
        <v>4</v>
      </c>
      <c r="AE364">
        <f t="shared" si="57"/>
        <v>0</v>
      </c>
      <c r="AF364">
        <f t="shared" si="55"/>
        <v>0</v>
      </c>
    </row>
    <row r="365" spans="17:32" ht="12.75">
      <c r="Q365" s="99">
        <v>43459</v>
      </c>
      <c r="R365">
        <f t="shared" si="49"/>
        <v>3</v>
      </c>
      <c r="S365">
        <f t="shared" si="50"/>
        <v>0</v>
      </c>
      <c r="T365">
        <f t="shared" si="51"/>
        <v>0</v>
      </c>
      <c r="W365" s="99">
        <v>43824</v>
      </c>
      <c r="X365">
        <f t="shared" si="52"/>
        <v>4</v>
      </c>
      <c r="Y365" s="101">
        <v>1</v>
      </c>
      <c r="Z365">
        <f t="shared" si="53"/>
        <v>0</v>
      </c>
      <c r="AC365" s="99">
        <v>44189</v>
      </c>
      <c r="AD365">
        <f t="shared" si="54"/>
        <v>5</v>
      </c>
      <c r="AE365">
        <f t="shared" si="57"/>
        <v>0</v>
      </c>
      <c r="AF365">
        <f t="shared" si="55"/>
        <v>0</v>
      </c>
    </row>
    <row r="366" spans="17:32" ht="12.75">
      <c r="Q366" s="99">
        <v>43460</v>
      </c>
      <c r="R366">
        <f t="shared" si="49"/>
        <v>4</v>
      </c>
      <c r="S366" s="101">
        <v>1</v>
      </c>
      <c r="T366">
        <f t="shared" si="51"/>
        <v>0</v>
      </c>
      <c r="W366" s="99">
        <v>43825</v>
      </c>
      <c r="X366">
        <f t="shared" si="52"/>
        <v>5</v>
      </c>
      <c r="Y366">
        <f t="shared" si="56"/>
        <v>0</v>
      </c>
      <c r="Z366">
        <f t="shared" si="53"/>
        <v>0</v>
      </c>
      <c r="AC366" s="99">
        <v>44190</v>
      </c>
      <c r="AD366">
        <f t="shared" si="54"/>
        <v>6</v>
      </c>
      <c r="AE366" s="101">
        <v>1</v>
      </c>
      <c r="AF366">
        <f t="shared" si="55"/>
        <v>0</v>
      </c>
    </row>
    <row r="367" spans="17:32" ht="12.75">
      <c r="Q367" s="99">
        <v>43461</v>
      </c>
      <c r="R367">
        <f t="shared" si="49"/>
        <v>5</v>
      </c>
      <c r="S367">
        <f t="shared" si="50"/>
        <v>0</v>
      </c>
      <c r="T367">
        <f t="shared" si="51"/>
        <v>0</v>
      </c>
      <c r="W367" s="99">
        <v>43826</v>
      </c>
      <c r="X367">
        <f t="shared" si="52"/>
        <v>6</v>
      </c>
      <c r="Y367">
        <f t="shared" si="56"/>
        <v>0</v>
      </c>
      <c r="Z367">
        <f t="shared" si="53"/>
        <v>0</v>
      </c>
      <c r="AC367" s="99">
        <v>44191</v>
      </c>
      <c r="AD367">
        <f t="shared" si="54"/>
        <v>7</v>
      </c>
      <c r="AE367">
        <f t="shared" si="57"/>
        <v>0</v>
      </c>
      <c r="AF367">
        <f t="shared" si="55"/>
        <v>1</v>
      </c>
    </row>
    <row r="368" spans="17:32" ht="12.75">
      <c r="Q368" s="99">
        <v>43462</v>
      </c>
      <c r="R368">
        <f t="shared" si="49"/>
        <v>6</v>
      </c>
      <c r="S368">
        <f t="shared" si="50"/>
        <v>0</v>
      </c>
      <c r="T368">
        <f t="shared" si="51"/>
        <v>0</v>
      </c>
      <c r="W368" s="99">
        <v>43827</v>
      </c>
      <c r="X368">
        <f t="shared" si="52"/>
        <v>7</v>
      </c>
      <c r="Y368">
        <f>IF(X368=1,1,0)</f>
        <v>0</v>
      </c>
      <c r="Z368">
        <f t="shared" si="53"/>
        <v>1</v>
      </c>
      <c r="AC368" s="99">
        <v>44192</v>
      </c>
      <c r="AD368">
        <f t="shared" si="54"/>
        <v>1</v>
      </c>
      <c r="AE368">
        <f>IF(AD368=1,1,0)</f>
        <v>1</v>
      </c>
      <c r="AF368">
        <f t="shared" si="55"/>
        <v>0</v>
      </c>
    </row>
    <row r="369" spans="17:32" ht="12.75">
      <c r="Q369" s="99">
        <v>43463</v>
      </c>
      <c r="R369">
        <f t="shared" si="49"/>
        <v>7</v>
      </c>
      <c r="S369">
        <f t="shared" si="50"/>
        <v>0</v>
      </c>
      <c r="T369">
        <f t="shared" si="51"/>
        <v>1</v>
      </c>
      <c r="W369" s="99">
        <v>43828</v>
      </c>
      <c r="X369">
        <f t="shared" si="52"/>
        <v>1</v>
      </c>
      <c r="Y369">
        <f>IF(X369=1,1,0)</f>
        <v>1</v>
      </c>
      <c r="Z369">
        <f t="shared" si="53"/>
        <v>0</v>
      </c>
      <c r="AC369" s="99">
        <v>44193</v>
      </c>
      <c r="AD369">
        <f t="shared" si="54"/>
        <v>2</v>
      </c>
      <c r="AE369">
        <f>IF(AD369=1,1,0)</f>
        <v>0</v>
      </c>
      <c r="AF369">
        <f t="shared" si="55"/>
        <v>0</v>
      </c>
    </row>
    <row r="370" spans="17:32" ht="12.75">
      <c r="Q370" s="99">
        <v>43464</v>
      </c>
      <c r="R370">
        <f t="shared" si="49"/>
        <v>1</v>
      </c>
      <c r="S370">
        <f t="shared" si="50"/>
        <v>1</v>
      </c>
      <c r="T370">
        <f t="shared" si="51"/>
        <v>0</v>
      </c>
      <c r="W370" s="99">
        <v>43829</v>
      </c>
      <c r="X370">
        <f t="shared" si="52"/>
        <v>2</v>
      </c>
      <c r="Y370">
        <f>IF(X370=1,1,0)</f>
        <v>0</v>
      </c>
      <c r="Z370">
        <f t="shared" si="53"/>
        <v>0</v>
      </c>
      <c r="AC370" s="99">
        <v>44194</v>
      </c>
      <c r="AD370">
        <f t="shared" si="54"/>
        <v>3</v>
      </c>
      <c r="AE370">
        <f>IF(AD370=1,1,0)</f>
        <v>0</v>
      </c>
      <c r="AF370">
        <f t="shared" si="55"/>
        <v>0</v>
      </c>
    </row>
    <row r="371" spans="17:32" ht="12.75">
      <c r="Q371" s="99">
        <v>43465</v>
      </c>
      <c r="R371">
        <f t="shared" si="49"/>
        <v>2</v>
      </c>
      <c r="S371">
        <f t="shared" si="50"/>
        <v>0</v>
      </c>
      <c r="T371">
        <f t="shared" si="51"/>
        <v>0</v>
      </c>
      <c r="W371" s="99">
        <v>43830</v>
      </c>
      <c r="X371">
        <f t="shared" si="52"/>
        <v>3</v>
      </c>
      <c r="Y371">
        <f>IF(X371=1,1,0)</f>
        <v>0</v>
      </c>
      <c r="Z371">
        <f t="shared" si="53"/>
        <v>0</v>
      </c>
      <c r="AC371" s="99">
        <v>44195</v>
      </c>
      <c r="AD371">
        <f t="shared" si="54"/>
        <v>4</v>
      </c>
      <c r="AE371">
        <f>IF(AD371=1,1,0)</f>
        <v>0</v>
      </c>
      <c r="AF371">
        <f t="shared" si="55"/>
        <v>0</v>
      </c>
    </row>
    <row r="372" spans="18:32" ht="12.75">
      <c r="R372">
        <f>COUNT(R7:R371)</f>
        <v>365</v>
      </c>
      <c r="S372">
        <f>SUM(S7:S371)</f>
        <v>58</v>
      </c>
      <c r="T372">
        <f>SUM(T7:T371)</f>
        <v>52</v>
      </c>
      <c r="V372" t="e">
        <f>#REF!-(#REF!+#REF!)</f>
        <v>#REF!</v>
      </c>
      <c r="X372">
        <f>COUNT(X7:X371)</f>
        <v>365</v>
      </c>
      <c r="Y372">
        <f>SUM(Y7:Y371)</f>
        <v>58</v>
      </c>
      <c r="Z372">
        <f>SUM(Z7:Z371)</f>
        <v>52</v>
      </c>
      <c r="AC372" s="99">
        <v>44196</v>
      </c>
      <c r="AD372">
        <f>WEEKDAY(AC372,1)</f>
        <v>5</v>
      </c>
      <c r="AE372">
        <f>IF(AD372=1,1,0)</f>
        <v>0</v>
      </c>
      <c r="AF372">
        <f>IF(AD372=7,1,0)</f>
        <v>0</v>
      </c>
    </row>
    <row r="373" spans="30:32" ht="12.75">
      <c r="AD373">
        <f>COUNT(AD7:AD372)</f>
        <v>366</v>
      </c>
      <c r="AE373">
        <f>SUM(AE7:AE372)</f>
        <v>58</v>
      </c>
      <c r="AF373">
        <f>SUM(AF7:AF372)</f>
        <v>52</v>
      </c>
    </row>
  </sheetData>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
  <sheetViews>
    <sheetView workbookViewId="0" topLeftCell="A1">
      <selection activeCell="G6" sqref="G6"/>
    </sheetView>
  </sheetViews>
  <sheetFormatPr defaultColWidth="9.140625" defaultRowHeight="12.75"/>
  <cols>
    <col min="1" max="1" width="22.421875" style="0" bestFit="1" customWidth="1"/>
    <col min="2" max="2" width="13.421875" style="0" bestFit="1" customWidth="1"/>
    <col min="6" max="6" width="25.00390625" style="0" bestFit="1" customWidth="1"/>
    <col min="7" max="7" width="22.421875" style="0" bestFit="1" customWidth="1"/>
    <col min="8" max="11" width="12.140625" style="0" customWidth="1"/>
  </cols>
  <sheetData>
    <row r="1" spans="1:8" ht="15.5">
      <c r="A1" s="59" t="s">
        <v>583</v>
      </c>
      <c r="B1" s="60"/>
      <c r="G1" s="60"/>
      <c r="H1" s="59" t="s">
        <v>584</v>
      </c>
    </row>
    <row r="2" spans="1:7" ht="15" thickBot="1">
      <c r="A2" s="60"/>
      <c r="B2" s="60"/>
      <c r="G2" s="60"/>
    </row>
    <row r="3" spans="1:11" ht="14.5">
      <c r="A3" s="61"/>
      <c r="B3" s="167" t="s">
        <v>42</v>
      </c>
      <c r="C3" s="167" t="s">
        <v>42</v>
      </c>
      <c r="H3" s="184" t="s">
        <v>104</v>
      </c>
      <c r="I3" s="185"/>
      <c r="J3" s="190" t="s">
        <v>105</v>
      </c>
      <c r="K3" s="191"/>
    </row>
    <row r="4" spans="1:11" ht="15" thickBot="1">
      <c r="A4" s="61"/>
      <c r="B4" s="168" t="s">
        <v>43</v>
      </c>
      <c r="C4" s="168" t="s">
        <v>106</v>
      </c>
      <c r="H4" s="169" t="s">
        <v>107</v>
      </c>
      <c r="I4" s="170" t="s">
        <v>108</v>
      </c>
      <c r="J4" s="171" t="s">
        <v>107</v>
      </c>
      <c r="K4" s="172" t="s">
        <v>108</v>
      </c>
    </row>
    <row r="5" spans="1:11" ht="14.5">
      <c r="A5" s="138" t="s">
        <v>44</v>
      </c>
      <c r="B5" s="173">
        <v>150.98</v>
      </c>
      <c r="C5" s="173">
        <v>100.67</v>
      </c>
      <c r="G5" s="186" t="s">
        <v>109</v>
      </c>
      <c r="H5" s="187">
        <v>115.66</v>
      </c>
      <c r="I5" s="188">
        <v>2.96</v>
      </c>
      <c r="J5" s="187">
        <v>65.35</v>
      </c>
      <c r="K5" s="188">
        <v>2.96</v>
      </c>
    </row>
    <row r="6" spans="1:11" ht="14.5">
      <c r="A6" s="139" t="s">
        <v>79</v>
      </c>
      <c r="B6" s="175">
        <v>152.14</v>
      </c>
      <c r="C6" s="175">
        <v>103.11</v>
      </c>
      <c r="G6" s="174" t="s">
        <v>79</v>
      </c>
      <c r="H6" s="176">
        <v>114.38</v>
      </c>
      <c r="I6" s="177">
        <v>2.98</v>
      </c>
      <c r="J6" s="176">
        <v>65.35</v>
      </c>
      <c r="K6" s="177">
        <v>2.98</v>
      </c>
    </row>
    <row r="7" spans="1:11" ht="15" thickBot="1">
      <c r="A7" s="140" t="s">
        <v>80</v>
      </c>
      <c r="B7" s="175">
        <v>142.97</v>
      </c>
      <c r="C7" s="175">
        <v>83.76</v>
      </c>
      <c r="G7" s="174" t="s">
        <v>80</v>
      </c>
      <c r="H7" s="176">
        <v>124.56</v>
      </c>
      <c r="I7" s="177">
        <v>2.73</v>
      </c>
      <c r="J7" s="176">
        <v>65.34</v>
      </c>
      <c r="K7" s="177">
        <v>2.73</v>
      </c>
    </row>
    <row r="8" spans="1:11" ht="14.5">
      <c r="A8" s="138" t="s">
        <v>45</v>
      </c>
      <c r="B8" s="173">
        <v>151.23</v>
      </c>
      <c r="C8" s="173">
        <v>104.47</v>
      </c>
      <c r="D8" t="s">
        <v>22</v>
      </c>
      <c r="G8" s="189" t="s">
        <v>45</v>
      </c>
      <c r="H8" s="187">
        <v>112.1</v>
      </c>
      <c r="I8" s="188">
        <v>2.6</v>
      </c>
      <c r="J8" s="187">
        <v>65.33</v>
      </c>
      <c r="K8" s="188">
        <v>2.6</v>
      </c>
    </row>
    <row r="9" spans="1:11" ht="14.5">
      <c r="A9" s="139" t="s">
        <v>46</v>
      </c>
      <c r="B9" s="175">
        <v>150.17</v>
      </c>
      <c r="C9" s="175">
        <v>102.96</v>
      </c>
      <c r="D9" t="s">
        <v>23</v>
      </c>
      <c r="G9" s="178" t="s">
        <v>46</v>
      </c>
      <c r="H9" s="176">
        <v>112.56</v>
      </c>
      <c r="I9" s="177">
        <v>2.9</v>
      </c>
      <c r="J9" s="176">
        <v>65.35</v>
      </c>
      <c r="K9" s="177">
        <v>2.9</v>
      </c>
    </row>
    <row r="10" spans="1:11" ht="14.5">
      <c r="A10" s="139" t="s">
        <v>81</v>
      </c>
      <c r="B10" s="175">
        <v>155.66</v>
      </c>
      <c r="C10" s="175">
        <v>101.23</v>
      </c>
      <c r="G10" s="178" t="s">
        <v>110</v>
      </c>
      <c r="H10" s="176">
        <v>119.77</v>
      </c>
      <c r="I10" s="177">
        <v>3.17</v>
      </c>
      <c r="J10" s="176">
        <v>65.34</v>
      </c>
      <c r="K10" s="177">
        <v>3.17</v>
      </c>
    </row>
    <row r="11" spans="1:11" ht="14.5">
      <c r="A11" s="139" t="s">
        <v>82</v>
      </c>
      <c r="B11" s="175">
        <v>152.38</v>
      </c>
      <c r="C11" s="175">
        <v>104.36</v>
      </c>
      <c r="D11" t="s">
        <v>24</v>
      </c>
      <c r="G11" s="178" t="s">
        <v>68</v>
      </c>
      <c r="H11" s="176">
        <v>113.37</v>
      </c>
      <c r="I11" s="177">
        <v>3.11</v>
      </c>
      <c r="J11" s="176">
        <v>65.35</v>
      </c>
      <c r="K11" s="177">
        <v>3.11</v>
      </c>
    </row>
    <row r="12" spans="1:11" ht="14.5">
      <c r="A12" s="139" t="s">
        <v>83</v>
      </c>
      <c r="B12" s="175">
        <v>156.87</v>
      </c>
      <c r="C12" s="175">
        <v>101.1</v>
      </c>
      <c r="D12" t="s">
        <v>25</v>
      </c>
      <c r="G12" s="178" t="s">
        <v>83</v>
      </c>
      <c r="H12" s="176">
        <v>121.11</v>
      </c>
      <c r="I12" s="177">
        <v>2.97</v>
      </c>
      <c r="J12" s="176">
        <v>65.35</v>
      </c>
      <c r="K12" s="177">
        <v>2.97</v>
      </c>
    </row>
    <row r="13" spans="1:11" ht="14.5">
      <c r="A13" s="139" t="s">
        <v>67</v>
      </c>
      <c r="B13" s="175">
        <v>141.71</v>
      </c>
      <c r="C13" s="175">
        <v>82.76</v>
      </c>
      <c r="D13" t="s">
        <v>26</v>
      </c>
      <c r="G13" s="178" t="s">
        <v>111</v>
      </c>
      <c r="H13" s="176">
        <v>124.3</v>
      </c>
      <c r="I13" s="177">
        <v>2.59</v>
      </c>
      <c r="J13" s="176">
        <v>65.34</v>
      </c>
      <c r="K13" s="177">
        <v>2.59</v>
      </c>
    </row>
    <row r="14" spans="1:11" ht="15" thickBot="1">
      <c r="A14" s="139" t="s">
        <v>69</v>
      </c>
      <c r="B14" s="175">
        <v>145.06</v>
      </c>
      <c r="C14" s="175">
        <v>85.42</v>
      </c>
      <c r="D14" t="s">
        <v>27</v>
      </c>
      <c r="G14" s="179" t="s">
        <v>112</v>
      </c>
      <c r="H14" s="180">
        <v>124.99</v>
      </c>
      <c r="I14" s="181">
        <v>2.95</v>
      </c>
      <c r="J14" s="180">
        <v>65.34</v>
      </c>
      <c r="K14" s="181">
        <v>2.95</v>
      </c>
    </row>
    <row r="15" spans="1:4" ht="15" thickBot="1">
      <c r="A15" s="140" t="s">
        <v>47</v>
      </c>
      <c r="B15" s="182">
        <v>202.26</v>
      </c>
      <c r="C15" s="182">
        <v>202.26</v>
      </c>
      <c r="D15" t="s">
        <v>47</v>
      </c>
    </row>
    <row r="20" spans="2:3" ht="14.5">
      <c r="B20" s="60" t="s">
        <v>113</v>
      </c>
      <c r="C20" s="183">
        <v>1.41</v>
      </c>
    </row>
    <row r="21" spans="2:3" ht="14.5">
      <c r="B21" s="60" t="s">
        <v>114</v>
      </c>
      <c r="C21" s="183">
        <v>239.46</v>
      </c>
    </row>
  </sheetData>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3"/>
  <sheetViews>
    <sheetView workbookViewId="0" topLeftCell="A1">
      <selection activeCell="G6" sqref="G6"/>
    </sheetView>
  </sheetViews>
  <sheetFormatPr defaultColWidth="9.140625" defaultRowHeight="12.75"/>
  <cols>
    <col min="1" max="1" width="14.421875" style="0" bestFit="1" customWidth="1"/>
    <col min="2" max="9" width="6.57421875" style="0" customWidth="1"/>
    <col min="10" max="10" width="10.57421875" style="0" bestFit="1" customWidth="1"/>
  </cols>
  <sheetData>
    <row r="3" spans="1:10" ht="12.75">
      <c r="A3" s="241" t="s">
        <v>580</v>
      </c>
      <c r="B3" s="241" t="s">
        <v>156</v>
      </c>
      <c r="C3" s="239"/>
      <c r="D3" s="239"/>
      <c r="E3" s="239"/>
      <c r="F3" s="239"/>
      <c r="G3" s="239"/>
      <c r="H3" s="239"/>
      <c r="I3" s="239"/>
      <c r="J3" s="240"/>
    </row>
    <row r="4" spans="1:10" ht="12.75">
      <c r="A4" s="241" t="s">
        <v>124</v>
      </c>
      <c r="B4" s="238">
        <v>11</v>
      </c>
      <c r="C4" s="244">
        <v>26</v>
      </c>
      <c r="D4" s="244">
        <v>32</v>
      </c>
      <c r="E4" s="244">
        <v>36</v>
      </c>
      <c r="F4" s="244">
        <v>37</v>
      </c>
      <c r="G4" s="244">
        <v>68</v>
      </c>
      <c r="H4" s="244">
        <v>70</v>
      </c>
      <c r="I4" s="244">
        <v>72</v>
      </c>
      <c r="J4" s="245" t="s">
        <v>72</v>
      </c>
    </row>
    <row r="5" spans="1:11" ht="12.75">
      <c r="A5" s="238">
        <v>74</v>
      </c>
      <c r="B5" s="246"/>
      <c r="C5" s="247">
        <v>13</v>
      </c>
      <c r="D5" s="247"/>
      <c r="E5" s="247"/>
      <c r="F5" s="247"/>
      <c r="G5" s="247">
        <v>11</v>
      </c>
      <c r="H5" s="247"/>
      <c r="I5" s="247"/>
      <c r="J5" s="248">
        <v>24</v>
      </c>
      <c r="K5" s="57" t="s">
        <v>581</v>
      </c>
    </row>
    <row r="6" spans="1:11" ht="12.75">
      <c r="A6" s="242">
        <v>99</v>
      </c>
      <c r="B6" s="249"/>
      <c r="C6" s="250"/>
      <c r="D6" s="250"/>
      <c r="E6" s="250">
        <v>36</v>
      </c>
      <c r="F6" s="250"/>
      <c r="G6" s="250"/>
      <c r="H6" s="250"/>
      <c r="I6" s="250"/>
      <c r="J6" s="251">
        <v>36</v>
      </c>
      <c r="K6" s="57" t="s">
        <v>582</v>
      </c>
    </row>
    <row r="7" spans="1:11" ht="12.75">
      <c r="A7" s="242">
        <v>101</v>
      </c>
      <c r="B7" s="249"/>
      <c r="C7" s="250"/>
      <c r="D7" s="250"/>
      <c r="E7" s="250"/>
      <c r="F7" s="250"/>
      <c r="G7" s="250">
        <v>97</v>
      </c>
      <c r="H7" s="250"/>
      <c r="I7" s="250"/>
      <c r="J7" s="251">
        <v>97</v>
      </c>
      <c r="K7" s="57" t="s">
        <v>581</v>
      </c>
    </row>
    <row r="8" spans="1:11" ht="12.75">
      <c r="A8" s="242">
        <v>102</v>
      </c>
      <c r="B8" s="249"/>
      <c r="C8" s="250"/>
      <c r="D8" s="250"/>
      <c r="E8" s="250"/>
      <c r="F8" s="250"/>
      <c r="G8" s="250">
        <v>14</v>
      </c>
      <c r="H8" s="250"/>
      <c r="I8" s="250"/>
      <c r="J8" s="251">
        <v>14</v>
      </c>
      <c r="K8" s="57" t="s">
        <v>581</v>
      </c>
    </row>
    <row r="9" spans="1:11" ht="12.75">
      <c r="A9" s="242">
        <v>153</v>
      </c>
      <c r="B9" s="249"/>
      <c r="C9" s="250"/>
      <c r="D9" s="250"/>
      <c r="E9" s="250"/>
      <c r="F9" s="250"/>
      <c r="G9" s="250"/>
      <c r="H9" s="250">
        <v>25</v>
      </c>
      <c r="I9" s="250"/>
      <c r="J9" s="251">
        <v>25</v>
      </c>
      <c r="K9" s="57" t="s">
        <v>582</v>
      </c>
    </row>
    <row r="10" spans="1:11" ht="12.75">
      <c r="A10" s="242">
        <v>183</v>
      </c>
      <c r="B10" s="249"/>
      <c r="C10" s="250"/>
      <c r="D10" s="250"/>
      <c r="E10" s="250"/>
      <c r="F10" s="250"/>
      <c r="G10" s="250"/>
      <c r="H10" s="250">
        <v>34</v>
      </c>
      <c r="I10" s="250"/>
      <c r="J10" s="251">
        <v>34</v>
      </c>
      <c r="K10" s="57" t="s">
        <v>582</v>
      </c>
    </row>
    <row r="11" spans="1:11" ht="12.75">
      <c r="A11" s="242">
        <v>269</v>
      </c>
      <c r="B11" s="249">
        <v>9</v>
      </c>
      <c r="C11" s="250"/>
      <c r="D11" s="250">
        <v>6</v>
      </c>
      <c r="E11" s="250"/>
      <c r="F11" s="250">
        <v>7</v>
      </c>
      <c r="G11" s="250"/>
      <c r="H11" s="250"/>
      <c r="I11" s="250">
        <v>9</v>
      </c>
      <c r="J11" s="251">
        <v>31</v>
      </c>
      <c r="K11" s="57" t="s">
        <v>582</v>
      </c>
    </row>
    <row r="12" spans="1:11" ht="12.75">
      <c r="A12" s="242">
        <v>930</v>
      </c>
      <c r="B12" s="249">
        <v>20</v>
      </c>
      <c r="C12" s="250"/>
      <c r="D12" s="250"/>
      <c r="E12" s="250"/>
      <c r="F12" s="250"/>
      <c r="G12" s="250"/>
      <c r="H12" s="250"/>
      <c r="I12" s="250"/>
      <c r="J12" s="251">
        <v>20</v>
      </c>
      <c r="K12" s="57" t="s">
        <v>585</v>
      </c>
    </row>
    <row r="13" spans="1:10" ht="12.75">
      <c r="A13" s="243" t="s">
        <v>72</v>
      </c>
      <c r="B13" s="252">
        <v>29</v>
      </c>
      <c r="C13" s="253">
        <v>13</v>
      </c>
      <c r="D13" s="253">
        <v>6</v>
      </c>
      <c r="E13" s="253">
        <v>36</v>
      </c>
      <c r="F13" s="253">
        <v>7</v>
      </c>
      <c r="G13" s="253">
        <v>122</v>
      </c>
      <c r="H13" s="253">
        <v>59</v>
      </c>
      <c r="I13" s="253">
        <v>9</v>
      </c>
      <c r="J13" s="254">
        <v>281</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82"/>
  <sheetViews>
    <sheetView workbookViewId="0" topLeftCell="A1">
      <selection activeCell="G6" sqref="G6"/>
    </sheetView>
  </sheetViews>
  <sheetFormatPr defaultColWidth="9.140625" defaultRowHeight="12.75"/>
  <sheetData>
    <row r="1" spans="1:35" ht="12.75">
      <c r="A1" s="232" t="s">
        <v>124</v>
      </c>
      <c r="B1" s="232" t="s">
        <v>125</v>
      </c>
      <c r="C1" s="232" t="s">
        <v>126</v>
      </c>
      <c r="D1" s="232" t="s">
        <v>127</v>
      </c>
      <c r="E1" s="232" t="s">
        <v>128</v>
      </c>
      <c r="F1" s="232" t="s">
        <v>129</v>
      </c>
      <c r="G1" s="232" t="s">
        <v>130</v>
      </c>
      <c r="H1" s="232" t="s">
        <v>131</v>
      </c>
      <c r="I1" s="232" t="s">
        <v>132</v>
      </c>
      <c r="J1" s="232" t="s">
        <v>133</v>
      </c>
      <c r="K1" s="232" t="s">
        <v>134</v>
      </c>
      <c r="L1" s="232" t="s">
        <v>135</v>
      </c>
      <c r="M1" s="232" t="s">
        <v>136</v>
      </c>
      <c r="N1" s="232" t="s">
        <v>137</v>
      </c>
      <c r="O1" s="232" t="s">
        <v>138</v>
      </c>
      <c r="P1" s="232" t="s">
        <v>139</v>
      </c>
      <c r="Q1" s="232" t="s">
        <v>140</v>
      </c>
      <c r="R1" s="232" t="s">
        <v>141</v>
      </c>
      <c r="S1" s="232" t="s">
        <v>142</v>
      </c>
      <c r="T1" s="232" t="s">
        <v>143</v>
      </c>
      <c r="U1" s="232" t="s">
        <v>144</v>
      </c>
      <c r="V1" s="232" t="s">
        <v>145</v>
      </c>
      <c r="W1" s="232" t="s">
        <v>146</v>
      </c>
      <c r="X1" s="232" t="s">
        <v>147</v>
      </c>
      <c r="Y1" s="232" t="s">
        <v>148</v>
      </c>
      <c r="Z1" s="232" t="s">
        <v>149</v>
      </c>
      <c r="AA1" s="232" t="s">
        <v>150</v>
      </c>
      <c r="AB1" s="232" t="s">
        <v>151</v>
      </c>
      <c r="AC1" s="232" t="s">
        <v>152</v>
      </c>
      <c r="AD1" s="232" t="s">
        <v>153</v>
      </c>
      <c r="AE1" s="232" t="s">
        <v>154</v>
      </c>
      <c r="AF1" s="232" t="s">
        <v>155</v>
      </c>
      <c r="AG1" s="232" t="s">
        <v>156</v>
      </c>
      <c r="AH1" s="232" t="s">
        <v>157</v>
      </c>
      <c r="AI1" s="232" t="s">
        <v>158</v>
      </c>
    </row>
    <row r="2" spans="1:35" ht="12.75">
      <c r="A2" s="233">
        <v>74</v>
      </c>
      <c r="B2" s="233" t="s">
        <v>159</v>
      </c>
      <c r="C2" s="233" t="s">
        <v>159</v>
      </c>
      <c r="D2" s="233" t="s">
        <v>160</v>
      </c>
      <c r="E2" s="234">
        <v>7402</v>
      </c>
      <c r="F2" s="233" t="s">
        <v>161</v>
      </c>
      <c r="G2" s="234">
        <v>25</v>
      </c>
      <c r="H2" s="233" t="s">
        <v>162</v>
      </c>
      <c r="I2" s="233" t="s">
        <v>163</v>
      </c>
      <c r="J2" s="233" t="s">
        <v>164</v>
      </c>
      <c r="K2" s="233" t="s">
        <v>165</v>
      </c>
      <c r="L2" s="235">
        <v>0.3928571</v>
      </c>
      <c r="M2" s="235">
        <v>25</v>
      </c>
      <c r="N2" s="235">
        <v>22</v>
      </c>
      <c r="O2" s="234">
        <v>25</v>
      </c>
      <c r="P2" s="234">
        <v>31</v>
      </c>
      <c r="Q2" s="234">
        <v>15</v>
      </c>
      <c r="R2" s="234">
        <v>25</v>
      </c>
      <c r="S2" s="234">
        <v>31</v>
      </c>
      <c r="T2" s="234">
        <v>15</v>
      </c>
      <c r="U2" s="234">
        <v>30</v>
      </c>
      <c r="V2" s="234">
        <v>14</v>
      </c>
      <c r="W2" s="235">
        <v>44</v>
      </c>
      <c r="X2" s="235">
        <v>34</v>
      </c>
      <c r="Y2" s="234">
        <v>10.2</v>
      </c>
      <c r="Z2" s="235">
        <v>1.0666666666666667</v>
      </c>
      <c r="AA2" s="235">
        <v>0.7333333333333333</v>
      </c>
      <c r="AB2" s="234" t="s">
        <v>166</v>
      </c>
      <c r="AC2" s="235">
        <v>272</v>
      </c>
      <c r="AD2" s="235">
        <v>187</v>
      </c>
      <c r="AE2" s="234">
        <v>6375</v>
      </c>
      <c r="AF2" s="234">
        <v>56</v>
      </c>
      <c r="AG2" s="234">
        <v>68</v>
      </c>
      <c r="AH2" s="233" t="s">
        <v>167</v>
      </c>
      <c r="AI2" s="236" t="s">
        <v>168</v>
      </c>
    </row>
    <row r="3" spans="1:35" ht="12.75">
      <c r="A3" s="233">
        <v>74</v>
      </c>
      <c r="B3" s="233" t="s">
        <v>159</v>
      </c>
      <c r="C3" s="233" t="s">
        <v>159</v>
      </c>
      <c r="D3" s="233" t="s">
        <v>160</v>
      </c>
      <c r="E3" s="234">
        <v>4109</v>
      </c>
      <c r="F3" s="233" t="s">
        <v>161</v>
      </c>
      <c r="G3" s="234">
        <v>24</v>
      </c>
      <c r="H3" s="233" t="s">
        <v>169</v>
      </c>
      <c r="I3" s="233" t="s">
        <v>170</v>
      </c>
      <c r="J3" s="233" t="s">
        <v>164</v>
      </c>
      <c r="K3" s="233" t="s">
        <v>165</v>
      </c>
      <c r="L3" s="235">
        <v>0.3928571</v>
      </c>
      <c r="M3" s="235">
        <v>28</v>
      </c>
      <c r="N3" s="235">
        <v>22</v>
      </c>
      <c r="O3" s="234">
        <v>28</v>
      </c>
      <c r="P3" s="234">
        <v>38</v>
      </c>
      <c r="Q3" s="234">
        <v>17</v>
      </c>
      <c r="R3" s="234">
        <v>28</v>
      </c>
      <c r="S3" s="234">
        <v>38</v>
      </c>
      <c r="T3" s="234">
        <v>17</v>
      </c>
      <c r="U3" s="234">
        <v>31</v>
      </c>
      <c r="V3" s="234">
        <v>15</v>
      </c>
      <c r="W3" s="235">
        <v>44</v>
      </c>
      <c r="X3" s="235">
        <v>38</v>
      </c>
      <c r="Y3" s="234">
        <v>10.2</v>
      </c>
      <c r="Z3" s="235">
        <v>1.1</v>
      </c>
      <c r="AA3" s="235">
        <v>0.7333333333333333</v>
      </c>
      <c r="AB3" s="234" t="s">
        <v>166</v>
      </c>
      <c r="AC3" s="235">
        <v>280</v>
      </c>
      <c r="AD3" s="235">
        <v>187</v>
      </c>
      <c r="AE3" s="234">
        <v>7140</v>
      </c>
      <c r="AF3" s="234">
        <v>56</v>
      </c>
      <c r="AG3" s="234">
        <v>68</v>
      </c>
      <c r="AH3" s="233" t="s">
        <v>167</v>
      </c>
      <c r="AI3" s="236" t="s">
        <v>168</v>
      </c>
    </row>
    <row r="4" spans="1:35" ht="12.75">
      <c r="A4" s="233">
        <v>74</v>
      </c>
      <c r="B4" s="233" t="s">
        <v>159</v>
      </c>
      <c r="C4" s="233" t="s">
        <v>159</v>
      </c>
      <c r="D4" s="233" t="s">
        <v>160</v>
      </c>
      <c r="E4" s="234">
        <v>7401</v>
      </c>
      <c r="F4" s="233" t="s">
        <v>161</v>
      </c>
      <c r="G4" s="234">
        <v>10</v>
      </c>
      <c r="H4" s="233" t="s">
        <v>171</v>
      </c>
      <c r="I4" s="233" t="s">
        <v>172</v>
      </c>
      <c r="J4" s="233" t="s">
        <v>164</v>
      </c>
      <c r="K4" s="233" t="s">
        <v>165</v>
      </c>
      <c r="L4" s="235">
        <v>0.637931</v>
      </c>
      <c r="M4" s="235">
        <v>40</v>
      </c>
      <c r="N4" s="235">
        <v>37</v>
      </c>
      <c r="O4" s="234">
        <v>40</v>
      </c>
      <c r="P4" s="234">
        <v>49</v>
      </c>
      <c r="Q4" s="234">
        <v>31</v>
      </c>
      <c r="R4" s="234">
        <v>40</v>
      </c>
      <c r="S4" s="234">
        <v>49</v>
      </c>
      <c r="T4" s="234">
        <v>31</v>
      </c>
      <c r="U4" s="234">
        <v>46</v>
      </c>
      <c r="V4" s="234">
        <v>32</v>
      </c>
      <c r="W4" s="235">
        <v>46</v>
      </c>
      <c r="X4" s="235">
        <v>52</v>
      </c>
      <c r="Y4" s="234">
        <v>10.2</v>
      </c>
      <c r="Z4" s="235">
        <v>1.5</v>
      </c>
      <c r="AA4" s="235">
        <v>0.7666666666666667</v>
      </c>
      <c r="AB4" s="234" t="s">
        <v>166</v>
      </c>
      <c r="AC4" s="235">
        <v>382</v>
      </c>
      <c r="AD4" s="235">
        <v>196</v>
      </c>
      <c r="AE4" s="234">
        <v>10200</v>
      </c>
      <c r="AF4" s="234">
        <v>58</v>
      </c>
      <c r="AG4" s="234">
        <v>26</v>
      </c>
      <c r="AH4" s="233" t="s">
        <v>167</v>
      </c>
      <c r="AI4" s="236" t="s">
        <v>168</v>
      </c>
    </row>
    <row r="5" spans="1:35" ht="12.75">
      <c r="A5" s="233">
        <v>74</v>
      </c>
      <c r="B5" s="233" t="s">
        <v>159</v>
      </c>
      <c r="C5" s="233" t="s">
        <v>159</v>
      </c>
      <c r="D5" s="233" t="s">
        <v>160</v>
      </c>
      <c r="E5" s="234">
        <v>4115</v>
      </c>
      <c r="F5" s="233" t="s">
        <v>161</v>
      </c>
      <c r="G5" s="234">
        <v>20</v>
      </c>
      <c r="H5" s="233" t="s">
        <v>173</v>
      </c>
      <c r="I5" s="233" t="s">
        <v>174</v>
      </c>
      <c r="J5" s="233" t="s">
        <v>164</v>
      </c>
      <c r="K5" s="233" t="s">
        <v>165</v>
      </c>
      <c r="L5" s="235">
        <v>0.6964286</v>
      </c>
      <c r="M5" s="235">
        <v>43</v>
      </c>
      <c r="N5" s="235">
        <v>39</v>
      </c>
      <c r="O5" s="234">
        <v>43</v>
      </c>
      <c r="P5" s="234">
        <v>61</v>
      </c>
      <c r="Q5" s="234">
        <v>29</v>
      </c>
      <c r="R5" s="234">
        <v>43</v>
      </c>
      <c r="S5" s="234">
        <v>61</v>
      </c>
      <c r="T5" s="234">
        <v>29</v>
      </c>
      <c r="U5" s="234">
        <v>56</v>
      </c>
      <c r="V5" s="234">
        <v>26</v>
      </c>
      <c r="W5" s="235">
        <v>47</v>
      </c>
      <c r="X5" s="235">
        <v>55</v>
      </c>
      <c r="Y5" s="234">
        <v>10.2</v>
      </c>
      <c r="Z5" s="235">
        <v>1.15</v>
      </c>
      <c r="AA5" s="235">
        <v>0.7833333333333333</v>
      </c>
      <c r="AB5" s="234" t="s">
        <v>166</v>
      </c>
      <c r="AC5" s="235">
        <v>293</v>
      </c>
      <c r="AD5" s="235">
        <v>200</v>
      </c>
      <c r="AE5" s="234">
        <v>10965</v>
      </c>
      <c r="AF5" s="234">
        <v>56</v>
      </c>
      <c r="AG5" s="234">
        <v>68</v>
      </c>
      <c r="AH5" s="233" t="s">
        <v>167</v>
      </c>
      <c r="AI5" s="236" t="s">
        <v>168</v>
      </c>
    </row>
    <row r="6" spans="1:35" ht="12.75">
      <c r="A6" s="233">
        <v>74</v>
      </c>
      <c r="B6" s="233" t="s">
        <v>159</v>
      </c>
      <c r="C6" s="233" t="s">
        <v>159</v>
      </c>
      <c r="D6" s="233" t="s">
        <v>160</v>
      </c>
      <c r="E6" s="234">
        <v>7405</v>
      </c>
      <c r="F6" s="233" t="s">
        <v>161</v>
      </c>
      <c r="G6" s="234">
        <v>16</v>
      </c>
      <c r="H6" s="233" t="s">
        <v>175</v>
      </c>
      <c r="I6" s="233" t="s">
        <v>176</v>
      </c>
      <c r="J6" s="233" t="s">
        <v>177</v>
      </c>
      <c r="K6" s="233" t="s">
        <v>165</v>
      </c>
      <c r="L6" s="235">
        <v>0.7586207</v>
      </c>
      <c r="M6" s="235">
        <v>50</v>
      </c>
      <c r="N6" s="235">
        <v>44</v>
      </c>
      <c r="O6" s="234">
        <v>50</v>
      </c>
      <c r="P6" s="234">
        <v>75</v>
      </c>
      <c r="Q6" s="234">
        <v>39</v>
      </c>
      <c r="R6" s="234">
        <v>50</v>
      </c>
      <c r="S6" s="234">
        <v>75</v>
      </c>
      <c r="T6" s="234">
        <v>39</v>
      </c>
      <c r="U6" s="234">
        <v>62</v>
      </c>
      <c r="V6" s="234">
        <v>34</v>
      </c>
      <c r="W6" s="235">
        <v>55</v>
      </c>
      <c r="X6" s="235">
        <v>55</v>
      </c>
      <c r="Y6" s="234">
        <v>12.3</v>
      </c>
      <c r="Z6" s="235">
        <v>1.2333333333333334</v>
      </c>
      <c r="AA6" s="235">
        <v>0.9166666666666666</v>
      </c>
      <c r="AB6" s="234" t="s">
        <v>166</v>
      </c>
      <c r="AC6" s="235">
        <v>314</v>
      </c>
      <c r="AD6" s="235">
        <v>234</v>
      </c>
      <c r="AE6" s="234">
        <v>12750</v>
      </c>
      <c r="AF6" s="234">
        <v>58</v>
      </c>
      <c r="AG6" s="234">
        <v>26</v>
      </c>
      <c r="AH6" s="233" t="s">
        <v>167</v>
      </c>
      <c r="AI6" s="236" t="s">
        <v>168</v>
      </c>
    </row>
    <row r="7" spans="1:35" ht="12.75">
      <c r="A7" s="233">
        <v>74</v>
      </c>
      <c r="B7" s="233" t="s">
        <v>159</v>
      </c>
      <c r="C7" s="233" t="s">
        <v>159</v>
      </c>
      <c r="D7" s="233" t="s">
        <v>160</v>
      </c>
      <c r="E7" s="234">
        <v>7403</v>
      </c>
      <c r="F7" s="233" t="s">
        <v>161</v>
      </c>
      <c r="G7" s="234">
        <v>21</v>
      </c>
      <c r="H7" s="233" t="s">
        <v>178</v>
      </c>
      <c r="I7" s="233" t="s">
        <v>179</v>
      </c>
      <c r="J7" s="233" t="s">
        <v>164</v>
      </c>
      <c r="K7" s="233" t="s">
        <v>165</v>
      </c>
      <c r="L7" s="235">
        <v>0.9285714</v>
      </c>
      <c r="M7" s="235">
        <v>59</v>
      </c>
      <c r="N7" s="235">
        <v>52</v>
      </c>
      <c r="O7" s="234">
        <v>59</v>
      </c>
      <c r="P7" s="234">
        <v>90</v>
      </c>
      <c r="Q7" s="234">
        <v>43</v>
      </c>
      <c r="R7" s="234">
        <v>59</v>
      </c>
      <c r="S7" s="234">
        <v>90</v>
      </c>
      <c r="T7" s="234">
        <v>43</v>
      </c>
      <c r="U7" s="234">
        <v>76</v>
      </c>
      <c r="V7" s="234">
        <v>39</v>
      </c>
      <c r="W7" s="235">
        <v>49</v>
      </c>
      <c r="X7" s="235">
        <v>72</v>
      </c>
      <c r="Y7" s="234">
        <v>10.2</v>
      </c>
      <c r="Z7" s="235">
        <v>1.8666666666666667</v>
      </c>
      <c r="AA7" s="235">
        <v>0.8166666666666667</v>
      </c>
      <c r="AB7" s="234" t="s">
        <v>166</v>
      </c>
      <c r="AC7" s="235">
        <v>476</v>
      </c>
      <c r="AD7" s="235">
        <v>208</v>
      </c>
      <c r="AE7" s="234">
        <v>15045</v>
      </c>
      <c r="AF7" s="234">
        <v>56</v>
      </c>
      <c r="AG7" s="234">
        <v>68</v>
      </c>
      <c r="AH7" s="233" t="s">
        <v>167</v>
      </c>
      <c r="AI7" s="236" t="s">
        <v>168</v>
      </c>
    </row>
    <row r="8" spans="1:35" ht="12.75">
      <c r="A8" s="233">
        <v>74</v>
      </c>
      <c r="B8" s="233" t="s">
        <v>159</v>
      </c>
      <c r="C8" s="233" t="s">
        <v>159</v>
      </c>
      <c r="D8" s="233" t="s">
        <v>160</v>
      </c>
      <c r="E8" s="234">
        <v>7408</v>
      </c>
      <c r="F8" s="233" t="s">
        <v>161</v>
      </c>
      <c r="G8" s="234">
        <v>26</v>
      </c>
      <c r="H8" s="233" t="s">
        <v>180</v>
      </c>
      <c r="I8" s="233" t="s">
        <v>181</v>
      </c>
      <c r="J8" s="233" t="s">
        <v>177</v>
      </c>
      <c r="K8" s="233" t="s">
        <v>165</v>
      </c>
      <c r="L8" s="235">
        <v>0.7413793</v>
      </c>
      <c r="M8" s="235">
        <v>50</v>
      </c>
      <c r="N8" s="235">
        <v>43</v>
      </c>
      <c r="O8" s="234">
        <v>50</v>
      </c>
      <c r="P8" s="234">
        <v>91</v>
      </c>
      <c r="Q8" s="234">
        <v>28</v>
      </c>
      <c r="R8" s="234">
        <v>50</v>
      </c>
      <c r="S8" s="234">
        <v>91</v>
      </c>
      <c r="T8" s="234">
        <v>28</v>
      </c>
      <c r="U8" s="234">
        <v>74</v>
      </c>
      <c r="V8" s="234">
        <v>24</v>
      </c>
      <c r="W8" s="235">
        <v>59</v>
      </c>
      <c r="X8" s="235">
        <v>51</v>
      </c>
      <c r="Y8" s="234">
        <v>12.3</v>
      </c>
      <c r="Z8" s="235">
        <v>1.4</v>
      </c>
      <c r="AA8" s="235">
        <v>0.9833333333333333</v>
      </c>
      <c r="AB8" s="234" t="s">
        <v>166</v>
      </c>
      <c r="AC8" s="235">
        <v>357</v>
      </c>
      <c r="AD8" s="235">
        <v>251</v>
      </c>
      <c r="AE8" s="234">
        <v>12750</v>
      </c>
      <c r="AF8" s="234">
        <v>58</v>
      </c>
      <c r="AG8" s="234">
        <v>26</v>
      </c>
      <c r="AH8" s="233" t="s">
        <v>167</v>
      </c>
      <c r="AI8" s="236" t="s">
        <v>168</v>
      </c>
    </row>
    <row r="9" spans="1:35" ht="12.75">
      <c r="A9" s="233">
        <v>74</v>
      </c>
      <c r="B9" s="233" t="s">
        <v>159</v>
      </c>
      <c r="C9" s="233" t="s">
        <v>159</v>
      </c>
      <c r="D9" s="233" t="s">
        <v>160</v>
      </c>
      <c r="E9" s="234">
        <v>7409</v>
      </c>
      <c r="F9" s="233" t="s">
        <v>161</v>
      </c>
      <c r="G9" s="234">
        <v>15</v>
      </c>
      <c r="H9" s="233" t="s">
        <v>182</v>
      </c>
      <c r="I9" s="233" t="s">
        <v>183</v>
      </c>
      <c r="J9" s="233" t="s">
        <v>177</v>
      </c>
      <c r="K9" s="233" t="s">
        <v>165</v>
      </c>
      <c r="L9" s="235">
        <v>0.7931035</v>
      </c>
      <c r="M9" s="235">
        <v>55</v>
      </c>
      <c r="N9" s="235">
        <v>46</v>
      </c>
      <c r="O9" s="234">
        <v>55</v>
      </c>
      <c r="P9" s="234">
        <v>73</v>
      </c>
      <c r="Q9" s="234">
        <v>8</v>
      </c>
      <c r="R9" s="234">
        <v>55</v>
      </c>
      <c r="S9" s="234">
        <v>73</v>
      </c>
      <c r="T9" s="234">
        <v>8</v>
      </c>
      <c r="U9" s="234">
        <v>58</v>
      </c>
      <c r="V9" s="234">
        <v>6</v>
      </c>
      <c r="W9" s="235">
        <v>62</v>
      </c>
      <c r="X9" s="235">
        <v>53</v>
      </c>
      <c r="Y9" s="234">
        <v>12.3</v>
      </c>
      <c r="Z9" s="235">
        <v>1.35</v>
      </c>
      <c r="AA9" s="235">
        <v>1.0333333333333334</v>
      </c>
      <c r="AB9" s="234" t="s">
        <v>166</v>
      </c>
      <c r="AC9" s="235">
        <v>344</v>
      </c>
      <c r="AD9" s="235">
        <v>264</v>
      </c>
      <c r="AE9" s="234">
        <v>14025</v>
      </c>
      <c r="AF9" s="234">
        <v>58</v>
      </c>
      <c r="AG9" s="234">
        <v>26</v>
      </c>
      <c r="AH9" s="233" t="s">
        <v>167</v>
      </c>
      <c r="AI9" s="236" t="s">
        <v>168</v>
      </c>
    </row>
    <row r="10" spans="1:35" ht="12.75">
      <c r="A10" s="233">
        <v>74</v>
      </c>
      <c r="B10" s="233" t="s">
        <v>159</v>
      </c>
      <c r="C10" s="233" t="s">
        <v>159</v>
      </c>
      <c r="D10" s="233" t="s">
        <v>160</v>
      </c>
      <c r="E10" s="234">
        <v>7404</v>
      </c>
      <c r="F10" s="233" t="s">
        <v>161</v>
      </c>
      <c r="G10" s="234">
        <v>16</v>
      </c>
      <c r="H10" s="233" t="s">
        <v>184</v>
      </c>
      <c r="I10" s="233" t="s">
        <v>185</v>
      </c>
      <c r="J10" s="233" t="s">
        <v>164</v>
      </c>
      <c r="K10" s="233" t="s">
        <v>165</v>
      </c>
      <c r="L10" s="235">
        <v>1.125</v>
      </c>
      <c r="M10" s="235">
        <v>72</v>
      </c>
      <c r="N10" s="235">
        <v>63</v>
      </c>
      <c r="O10" s="234">
        <v>72</v>
      </c>
      <c r="P10" s="234">
        <v>92</v>
      </c>
      <c r="Q10" s="234">
        <v>58</v>
      </c>
      <c r="R10" s="234">
        <v>72</v>
      </c>
      <c r="S10" s="234">
        <v>92</v>
      </c>
      <c r="T10" s="234">
        <v>58</v>
      </c>
      <c r="U10" s="234">
        <v>78</v>
      </c>
      <c r="V10" s="234">
        <v>48</v>
      </c>
      <c r="W10" s="235">
        <v>53</v>
      </c>
      <c r="X10" s="235">
        <v>82</v>
      </c>
      <c r="Y10" s="234">
        <v>10.2</v>
      </c>
      <c r="Z10" s="235">
        <v>1.6666666666666667</v>
      </c>
      <c r="AA10" s="235">
        <v>0.8833333333333333</v>
      </c>
      <c r="AB10" s="234" t="s">
        <v>166</v>
      </c>
      <c r="AC10" s="235">
        <v>425</v>
      </c>
      <c r="AD10" s="235">
        <v>225</v>
      </c>
      <c r="AE10" s="234">
        <v>18360</v>
      </c>
      <c r="AF10" s="234">
        <v>56</v>
      </c>
      <c r="AG10" s="234">
        <v>68</v>
      </c>
      <c r="AH10" s="233" t="s">
        <v>167</v>
      </c>
      <c r="AI10" s="236" t="s">
        <v>168</v>
      </c>
    </row>
    <row r="11" spans="1:35" ht="12.75">
      <c r="A11" s="233">
        <v>74</v>
      </c>
      <c r="B11" s="233" t="s">
        <v>159</v>
      </c>
      <c r="C11" s="233" t="s">
        <v>159</v>
      </c>
      <c r="D11" s="233" t="s">
        <v>160</v>
      </c>
      <c r="E11" s="234">
        <v>4113</v>
      </c>
      <c r="F11" s="233" t="s">
        <v>161</v>
      </c>
      <c r="G11" s="234">
        <v>19</v>
      </c>
      <c r="H11" s="233" t="s">
        <v>186</v>
      </c>
      <c r="I11" s="233" t="s">
        <v>187</v>
      </c>
      <c r="J11" s="233" t="s">
        <v>177</v>
      </c>
      <c r="K11" s="233" t="s">
        <v>165</v>
      </c>
      <c r="L11" s="235">
        <v>1.071429</v>
      </c>
      <c r="M11" s="235">
        <v>70</v>
      </c>
      <c r="N11" s="235">
        <v>60</v>
      </c>
      <c r="O11" s="234">
        <v>70</v>
      </c>
      <c r="P11" s="234">
        <v>104</v>
      </c>
      <c r="Q11" s="234">
        <v>53</v>
      </c>
      <c r="R11" s="234">
        <v>70</v>
      </c>
      <c r="S11" s="234">
        <v>104</v>
      </c>
      <c r="T11" s="234">
        <v>53</v>
      </c>
      <c r="U11" s="234">
        <v>84</v>
      </c>
      <c r="V11" s="234">
        <v>39</v>
      </c>
      <c r="W11" s="235">
        <v>61</v>
      </c>
      <c r="X11" s="235">
        <v>69</v>
      </c>
      <c r="Y11" s="234">
        <v>12.3</v>
      </c>
      <c r="Z11" s="235">
        <v>1.8</v>
      </c>
      <c r="AA11" s="235">
        <v>1.0166666666666666</v>
      </c>
      <c r="AB11" s="234" t="s">
        <v>166</v>
      </c>
      <c r="AC11" s="235">
        <v>459</v>
      </c>
      <c r="AD11" s="235">
        <v>259</v>
      </c>
      <c r="AE11" s="234">
        <v>17850</v>
      </c>
      <c r="AF11" s="234">
        <v>56</v>
      </c>
      <c r="AG11" s="234">
        <v>68</v>
      </c>
      <c r="AH11" s="233" t="s">
        <v>167</v>
      </c>
      <c r="AI11" s="236" t="s">
        <v>168</v>
      </c>
    </row>
    <row r="12" spans="1:35" ht="12.75">
      <c r="A12" s="233">
        <v>74</v>
      </c>
      <c r="B12" s="233" t="s">
        <v>159</v>
      </c>
      <c r="C12" s="233" t="s">
        <v>159</v>
      </c>
      <c r="D12" s="233" t="s">
        <v>160</v>
      </c>
      <c r="E12" s="234">
        <v>7407</v>
      </c>
      <c r="F12" s="233" t="s">
        <v>161</v>
      </c>
      <c r="G12" s="234">
        <v>24</v>
      </c>
      <c r="H12" s="233" t="s">
        <v>181</v>
      </c>
      <c r="I12" s="233" t="s">
        <v>188</v>
      </c>
      <c r="J12" s="233" t="s">
        <v>164</v>
      </c>
      <c r="K12" s="233" t="s">
        <v>165</v>
      </c>
      <c r="L12" s="235">
        <v>0.8571429</v>
      </c>
      <c r="M12" s="235">
        <v>55</v>
      </c>
      <c r="N12" s="235">
        <v>48</v>
      </c>
      <c r="O12" s="234">
        <v>55</v>
      </c>
      <c r="P12" s="234">
        <v>81</v>
      </c>
      <c r="Q12" s="234">
        <v>23</v>
      </c>
      <c r="R12" s="234">
        <v>55</v>
      </c>
      <c r="S12" s="234">
        <v>81</v>
      </c>
      <c r="T12" s="234">
        <v>23</v>
      </c>
      <c r="U12" s="234">
        <v>71</v>
      </c>
      <c r="V12" s="234">
        <v>21</v>
      </c>
      <c r="W12" s="235">
        <v>51</v>
      </c>
      <c r="X12" s="235">
        <v>65</v>
      </c>
      <c r="Y12" s="234">
        <v>10.2</v>
      </c>
      <c r="Z12" s="235">
        <v>1.6166666666666667</v>
      </c>
      <c r="AA12" s="235">
        <v>0.85</v>
      </c>
      <c r="AB12" s="234" t="s">
        <v>166</v>
      </c>
      <c r="AC12" s="235">
        <v>412</v>
      </c>
      <c r="AD12" s="235">
        <v>217</v>
      </c>
      <c r="AE12" s="234">
        <v>14025</v>
      </c>
      <c r="AF12" s="234">
        <v>56</v>
      </c>
      <c r="AG12" s="234">
        <v>68</v>
      </c>
      <c r="AH12" s="233" t="s">
        <v>167</v>
      </c>
      <c r="AI12" s="236" t="s">
        <v>168</v>
      </c>
    </row>
    <row r="13" spans="1:35" ht="12.75">
      <c r="A13" s="233">
        <v>74</v>
      </c>
      <c r="B13" s="233" t="s">
        <v>159</v>
      </c>
      <c r="C13" s="233" t="s">
        <v>159</v>
      </c>
      <c r="D13" s="233" t="s">
        <v>160</v>
      </c>
      <c r="E13" s="234">
        <v>7406</v>
      </c>
      <c r="F13" s="233" t="s">
        <v>161</v>
      </c>
      <c r="G13" s="234">
        <v>19</v>
      </c>
      <c r="H13" s="233" t="s">
        <v>189</v>
      </c>
      <c r="I13" s="233" t="s">
        <v>190</v>
      </c>
      <c r="J13" s="233" t="s">
        <v>164</v>
      </c>
      <c r="K13" s="233" t="s">
        <v>165</v>
      </c>
      <c r="L13" s="235">
        <v>1.034483</v>
      </c>
      <c r="M13" s="235">
        <v>70</v>
      </c>
      <c r="N13" s="235">
        <v>60</v>
      </c>
      <c r="O13" s="234">
        <v>70</v>
      </c>
      <c r="P13" s="234">
        <v>103</v>
      </c>
      <c r="Q13" s="234">
        <v>51</v>
      </c>
      <c r="R13" s="234">
        <v>70</v>
      </c>
      <c r="S13" s="234">
        <v>103</v>
      </c>
      <c r="T13" s="234">
        <v>51</v>
      </c>
      <c r="U13" s="234">
        <v>94</v>
      </c>
      <c r="V13" s="234">
        <v>42</v>
      </c>
      <c r="W13" s="235">
        <v>47</v>
      </c>
      <c r="X13" s="235">
        <v>89</v>
      </c>
      <c r="Y13" s="234">
        <v>10.2</v>
      </c>
      <c r="Z13" s="235">
        <v>1.4</v>
      </c>
      <c r="AA13" s="235">
        <v>0.7833333333333333</v>
      </c>
      <c r="AB13" s="234" t="s">
        <v>166</v>
      </c>
      <c r="AC13" s="235">
        <v>357</v>
      </c>
      <c r="AD13" s="235">
        <v>200</v>
      </c>
      <c r="AE13" s="234">
        <v>17850</v>
      </c>
      <c r="AF13" s="234">
        <v>58</v>
      </c>
      <c r="AG13" s="234">
        <v>26</v>
      </c>
      <c r="AH13" s="233" t="s">
        <v>167</v>
      </c>
      <c r="AI13" s="236" t="s">
        <v>191</v>
      </c>
    </row>
    <row r="14" spans="1:35" ht="12.75">
      <c r="A14" s="233">
        <v>74</v>
      </c>
      <c r="B14" s="233" t="s">
        <v>159</v>
      </c>
      <c r="C14" s="233" t="s">
        <v>159</v>
      </c>
      <c r="D14" s="233" t="s">
        <v>160</v>
      </c>
      <c r="E14" s="234">
        <v>7410</v>
      </c>
      <c r="F14" s="233" t="s">
        <v>161</v>
      </c>
      <c r="G14" s="234">
        <v>17</v>
      </c>
      <c r="H14" s="233" t="s">
        <v>192</v>
      </c>
      <c r="I14" s="233" t="s">
        <v>193</v>
      </c>
      <c r="J14" s="233" t="s">
        <v>164</v>
      </c>
      <c r="K14" s="233" t="s">
        <v>165</v>
      </c>
      <c r="L14" s="235">
        <v>1.155172</v>
      </c>
      <c r="M14" s="235">
        <v>78</v>
      </c>
      <c r="N14" s="235">
        <v>67</v>
      </c>
      <c r="O14" s="234">
        <v>78</v>
      </c>
      <c r="P14" s="234">
        <v>98</v>
      </c>
      <c r="Q14" s="234">
        <v>48</v>
      </c>
      <c r="R14" s="234">
        <v>78</v>
      </c>
      <c r="S14" s="234">
        <v>98</v>
      </c>
      <c r="T14" s="234">
        <v>48</v>
      </c>
      <c r="U14" s="234">
        <v>84</v>
      </c>
      <c r="V14" s="234">
        <v>44</v>
      </c>
      <c r="W14" s="235">
        <v>45</v>
      </c>
      <c r="X14" s="235">
        <v>104</v>
      </c>
      <c r="Y14" s="234">
        <v>10.2</v>
      </c>
      <c r="Z14" s="235">
        <v>1.8666666666666667</v>
      </c>
      <c r="AA14" s="235">
        <v>0.75</v>
      </c>
      <c r="AB14" s="234" t="s">
        <v>166</v>
      </c>
      <c r="AC14" s="235">
        <v>476</v>
      </c>
      <c r="AD14" s="235">
        <v>191</v>
      </c>
      <c r="AE14" s="234">
        <v>19890</v>
      </c>
      <c r="AF14" s="234">
        <v>58</v>
      </c>
      <c r="AG14" s="234">
        <v>26</v>
      </c>
      <c r="AH14" s="233" t="s">
        <v>167</v>
      </c>
      <c r="AI14" s="236" t="s">
        <v>191</v>
      </c>
    </row>
    <row r="15" spans="1:35" ht="12.75">
      <c r="A15" s="233">
        <v>74</v>
      </c>
      <c r="B15" s="233" t="s">
        <v>159</v>
      </c>
      <c r="C15" s="233" t="s">
        <v>159</v>
      </c>
      <c r="D15" s="233" t="s">
        <v>191</v>
      </c>
      <c r="E15" s="234">
        <v>7411</v>
      </c>
      <c r="F15" s="233" t="s">
        <v>161</v>
      </c>
      <c r="G15" s="234">
        <v>13</v>
      </c>
      <c r="H15" s="233" t="s">
        <v>194</v>
      </c>
      <c r="I15" s="233" t="s">
        <v>195</v>
      </c>
      <c r="J15" s="233" t="s">
        <v>196</v>
      </c>
      <c r="K15" s="233" t="s">
        <v>197</v>
      </c>
      <c r="L15" s="235">
        <v>0.4310345</v>
      </c>
      <c r="M15" s="235">
        <v>32</v>
      </c>
      <c r="N15" s="235">
        <v>25</v>
      </c>
      <c r="O15" s="234">
        <v>32</v>
      </c>
      <c r="P15" s="234">
        <v>40</v>
      </c>
      <c r="Q15" s="234">
        <v>23</v>
      </c>
      <c r="R15" s="234">
        <v>32</v>
      </c>
      <c r="S15" s="234">
        <v>40</v>
      </c>
      <c r="T15" s="234">
        <v>23</v>
      </c>
      <c r="U15" s="234">
        <v>34</v>
      </c>
      <c r="V15" s="234">
        <v>17</v>
      </c>
      <c r="W15" s="235">
        <v>50</v>
      </c>
      <c r="X15" s="235">
        <v>38</v>
      </c>
      <c r="Y15" s="234">
        <v>9.5</v>
      </c>
      <c r="Z15" s="235">
        <v>1.5333333333333334</v>
      </c>
      <c r="AA15" s="235">
        <v>0.8333333333333334</v>
      </c>
      <c r="AB15" s="234" t="s">
        <v>166</v>
      </c>
      <c r="AC15" s="235">
        <v>391</v>
      </c>
      <c r="AD15" s="235">
        <v>212</v>
      </c>
      <c r="AE15" s="234">
        <v>8160</v>
      </c>
      <c r="AF15" s="234">
        <v>58</v>
      </c>
      <c r="AG15" s="234">
        <v>26</v>
      </c>
      <c r="AH15" s="233" t="s">
        <v>167</v>
      </c>
      <c r="AI15" s="236" t="s">
        <v>168</v>
      </c>
    </row>
    <row r="16" spans="1:35" ht="12.75">
      <c r="A16" s="233">
        <v>74</v>
      </c>
      <c r="B16" s="233" t="s">
        <v>159</v>
      </c>
      <c r="C16" s="233" t="s">
        <v>159</v>
      </c>
      <c r="D16" s="233" t="s">
        <v>191</v>
      </c>
      <c r="E16" s="234">
        <v>4135</v>
      </c>
      <c r="F16" s="233" t="s">
        <v>161</v>
      </c>
      <c r="G16" s="234">
        <v>31</v>
      </c>
      <c r="H16" s="233" t="s">
        <v>198</v>
      </c>
      <c r="I16" s="233" t="s">
        <v>199</v>
      </c>
      <c r="J16" s="233" t="s">
        <v>196</v>
      </c>
      <c r="K16" s="233" t="s">
        <v>197</v>
      </c>
      <c r="L16" s="235">
        <v>0.5357143</v>
      </c>
      <c r="M16" s="235">
        <v>39</v>
      </c>
      <c r="N16" s="235">
        <v>30</v>
      </c>
      <c r="O16" s="234">
        <v>39</v>
      </c>
      <c r="P16" s="234">
        <v>53</v>
      </c>
      <c r="Q16" s="234">
        <v>24</v>
      </c>
      <c r="R16" s="234">
        <v>39</v>
      </c>
      <c r="S16" s="234">
        <v>53</v>
      </c>
      <c r="T16" s="234">
        <v>24</v>
      </c>
      <c r="U16" s="234">
        <v>39</v>
      </c>
      <c r="V16" s="234">
        <v>18</v>
      </c>
      <c r="W16" s="235">
        <v>51</v>
      </c>
      <c r="X16" s="235">
        <v>46</v>
      </c>
      <c r="Y16" s="234">
        <v>9.5</v>
      </c>
      <c r="Z16" s="235">
        <v>1.55</v>
      </c>
      <c r="AA16" s="235">
        <v>0.85</v>
      </c>
      <c r="AB16" s="234" t="s">
        <v>166</v>
      </c>
      <c r="AC16" s="235">
        <v>395</v>
      </c>
      <c r="AD16" s="235">
        <v>217</v>
      </c>
      <c r="AE16" s="234">
        <v>9945</v>
      </c>
      <c r="AF16" s="234">
        <v>56</v>
      </c>
      <c r="AG16" s="234">
        <v>68</v>
      </c>
      <c r="AH16" s="233" t="s">
        <v>167</v>
      </c>
      <c r="AI16" s="236" t="s">
        <v>168</v>
      </c>
    </row>
    <row r="17" spans="1:35" ht="12.75">
      <c r="A17" s="233">
        <v>74</v>
      </c>
      <c r="B17" s="233" t="s">
        <v>159</v>
      </c>
      <c r="C17" s="233" t="s">
        <v>159</v>
      </c>
      <c r="D17" s="233" t="s">
        <v>191</v>
      </c>
      <c r="E17" s="234">
        <v>7414</v>
      </c>
      <c r="F17" s="233" t="s">
        <v>161</v>
      </c>
      <c r="G17" s="234">
        <v>14</v>
      </c>
      <c r="H17" s="233" t="s">
        <v>200</v>
      </c>
      <c r="I17" s="233" t="s">
        <v>201</v>
      </c>
      <c r="J17" s="233" t="s">
        <v>202</v>
      </c>
      <c r="K17" s="233" t="s">
        <v>197</v>
      </c>
      <c r="L17" s="235">
        <v>0.8928571</v>
      </c>
      <c r="M17" s="235">
        <v>57</v>
      </c>
      <c r="N17" s="235">
        <v>50</v>
      </c>
      <c r="O17" s="234">
        <v>57</v>
      </c>
      <c r="P17" s="234">
        <v>85</v>
      </c>
      <c r="Q17" s="234">
        <v>41</v>
      </c>
      <c r="R17" s="234">
        <v>57</v>
      </c>
      <c r="S17" s="234">
        <v>85</v>
      </c>
      <c r="T17" s="234">
        <v>41</v>
      </c>
      <c r="U17" s="234">
        <v>81</v>
      </c>
      <c r="V17" s="234">
        <v>32</v>
      </c>
      <c r="W17" s="235">
        <v>51</v>
      </c>
      <c r="X17" s="235">
        <v>67</v>
      </c>
      <c r="Y17" s="234">
        <v>8.9</v>
      </c>
      <c r="Z17" s="235">
        <v>0.9333333333333333</v>
      </c>
      <c r="AA17" s="235">
        <v>0.85</v>
      </c>
      <c r="AB17" s="234" t="s">
        <v>166</v>
      </c>
      <c r="AC17" s="235">
        <v>238</v>
      </c>
      <c r="AD17" s="235">
        <v>217</v>
      </c>
      <c r="AE17" s="234">
        <v>14535</v>
      </c>
      <c r="AF17" s="234">
        <v>56</v>
      </c>
      <c r="AG17" s="234">
        <v>68</v>
      </c>
      <c r="AH17" s="233" t="s">
        <v>167</v>
      </c>
      <c r="AI17" s="236" t="s">
        <v>168</v>
      </c>
    </row>
    <row r="18" spans="1:35" ht="12.75">
      <c r="A18" s="233">
        <v>74</v>
      </c>
      <c r="B18" s="233" t="s">
        <v>159</v>
      </c>
      <c r="C18" s="233" t="s">
        <v>159</v>
      </c>
      <c r="D18" s="233" t="s">
        <v>191</v>
      </c>
      <c r="E18" s="234">
        <v>7415</v>
      </c>
      <c r="F18" s="233" t="s">
        <v>161</v>
      </c>
      <c r="G18" s="234">
        <v>13</v>
      </c>
      <c r="H18" s="233" t="s">
        <v>203</v>
      </c>
      <c r="I18" s="233" t="s">
        <v>204</v>
      </c>
      <c r="J18" s="233" t="s">
        <v>202</v>
      </c>
      <c r="K18" s="233" t="s">
        <v>197</v>
      </c>
      <c r="L18" s="235">
        <v>0.637931</v>
      </c>
      <c r="M18" s="235">
        <v>47</v>
      </c>
      <c r="N18" s="235">
        <v>37</v>
      </c>
      <c r="O18" s="234">
        <v>47</v>
      </c>
      <c r="P18" s="234">
        <v>61</v>
      </c>
      <c r="Q18" s="234">
        <v>26</v>
      </c>
      <c r="R18" s="234">
        <v>47</v>
      </c>
      <c r="S18" s="234">
        <v>61</v>
      </c>
      <c r="T18" s="234">
        <v>26</v>
      </c>
      <c r="U18" s="234">
        <v>45</v>
      </c>
      <c r="V18" s="234">
        <v>21</v>
      </c>
      <c r="W18" s="235">
        <v>51</v>
      </c>
      <c r="X18" s="235">
        <v>55</v>
      </c>
      <c r="Y18" s="234">
        <v>8.9</v>
      </c>
      <c r="Z18" s="235">
        <v>0.9333333333333333</v>
      </c>
      <c r="AA18" s="235">
        <v>0.85</v>
      </c>
      <c r="AB18" s="234" t="s">
        <v>166</v>
      </c>
      <c r="AC18" s="235">
        <v>238</v>
      </c>
      <c r="AD18" s="235">
        <v>217</v>
      </c>
      <c r="AE18" s="234">
        <v>11985</v>
      </c>
      <c r="AF18" s="234">
        <v>58</v>
      </c>
      <c r="AG18" s="234">
        <v>26</v>
      </c>
      <c r="AH18" s="233" t="s">
        <v>167</v>
      </c>
      <c r="AI18" s="236" t="s">
        <v>168</v>
      </c>
    </row>
    <row r="19" spans="1:35" ht="12.75">
      <c r="A19" s="233">
        <v>74</v>
      </c>
      <c r="B19" s="233" t="s">
        <v>159</v>
      </c>
      <c r="C19" s="233" t="s">
        <v>159</v>
      </c>
      <c r="D19" s="233" t="s">
        <v>191</v>
      </c>
      <c r="E19" s="234">
        <v>7413</v>
      </c>
      <c r="F19" s="233" t="s">
        <v>161</v>
      </c>
      <c r="G19" s="234">
        <v>14</v>
      </c>
      <c r="H19" s="233" t="s">
        <v>205</v>
      </c>
      <c r="I19" s="233" t="s">
        <v>206</v>
      </c>
      <c r="J19" s="233" t="s">
        <v>196</v>
      </c>
      <c r="K19" s="233" t="s">
        <v>197</v>
      </c>
      <c r="L19" s="235">
        <v>0.7931035</v>
      </c>
      <c r="M19" s="235">
        <v>53</v>
      </c>
      <c r="N19" s="235">
        <v>46</v>
      </c>
      <c r="O19" s="234">
        <v>53</v>
      </c>
      <c r="P19" s="234">
        <v>100</v>
      </c>
      <c r="Q19" s="234">
        <v>31</v>
      </c>
      <c r="R19" s="234">
        <v>53</v>
      </c>
      <c r="S19" s="234">
        <v>100</v>
      </c>
      <c r="T19" s="234">
        <v>31</v>
      </c>
      <c r="U19" s="234">
        <v>88</v>
      </c>
      <c r="V19" s="234">
        <v>27</v>
      </c>
      <c r="W19" s="235">
        <v>56</v>
      </c>
      <c r="X19" s="235">
        <v>57</v>
      </c>
      <c r="Y19" s="234">
        <v>9.5</v>
      </c>
      <c r="Z19" s="235">
        <v>2.0166666666666666</v>
      </c>
      <c r="AA19" s="235">
        <v>0.9333333333333333</v>
      </c>
      <c r="AB19" s="234" t="s">
        <v>166</v>
      </c>
      <c r="AC19" s="235">
        <v>514</v>
      </c>
      <c r="AD19" s="235">
        <v>238</v>
      </c>
      <c r="AE19" s="234">
        <v>13515</v>
      </c>
      <c r="AF19" s="234">
        <v>58</v>
      </c>
      <c r="AG19" s="234">
        <v>26</v>
      </c>
      <c r="AH19" s="233" t="s">
        <v>167</v>
      </c>
      <c r="AI19" s="236" t="s">
        <v>168</v>
      </c>
    </row>
    <row r="20" spans="1:35" ht="12.75">
      <c r="A20" s="233">
        <v>74</v>
      </c>
      <c r="B20" s="233" t="s">
        <v>159</v>
      </c>
      <c r="C20" s="233" t="s">
        <v>159</v>
      </c>
      <c r="D20" s="233" t="s">
        <v>191</v>
      </c>
      <c r="E20" s="234">
        <v>7418</v>
      </c>
      <c r="F20" s="233" t="s">
        <v>161</v>
      </c>
      <c r="G20" s="234">
        <v>16</v>
      </c>
      <c r="H20" s="233" t="s">
        <v>207</v>
      </c>
      <c r="I20" s="233" t="s">
        <v>208</v>
      </c>
      <c r="J20" s="233" t="s">
        <v>202</v>
      </c>
      <c r="K20" s="233" t="s">
        <v>197</v>
      </c>
      <c r="L20" s="235">
        <v>1.017241</v>
      </c>
      <c r="M20" s="235">
        <v>68</v>
      </c>
      <c r="N20" s="235">
        <v>59</v>
      </c>
      <c r="O20" s="234">
        <v>68</v>
      </c>
      <c r="P20" s="234">
        <v>87</v>
      </c>
      <c r="Q20" s="234">
        <v>36</v>
      </c>
      <c r="R20" s="234">
        <v>68</v>
      </c>
      <c r="S20" s="234">
        <v>87</v>
      </c>
      <c r="T20" s="234">
        <v>36</v>
      </c>
      <c r="U20" s="234">
        <v>81</v>
      </c>
      <c r="V20" s="234">
        <v>27</v>
      </c>
      <c r="W20" s="235">
        <v>53</v>
      </c>
      <c r="X20" s="235">
        <v>77</v>
      </c>
      <c r="Y20" s="234">
        <v>8.9</v>
      </c>
      <c r="Z20" s="235">
        <v>0.9666666666666667</v>
      </c>
      <c r="AA20" s="235">
        <v>0.8833333333333333</v>
      </c>
      <c r="AB20" s="234" t="s">
        <v>166</v>
      </c>
      <c r="AC20" s="235">
        <v>246</v>
      </c>
      <c r="AD20" s="235">
        <v>225</v>
      </c>
      <c r="AE20" s="234">
        <v>17340</v>
      </c>
      <c r="AF20" s="234">
        <v>58</v>
      </c>
      <c r="AG20" s="234">
        <v>26</v>
      </c>
      <c r="AH20" s="233" t="s">
        <v>167</v>
      </c>
      <c r="AI20" s="236" t="s">
        <v>168</v>
      </c>
    </row>
    <row r="21" spans="1:35" ht="12.75">
      <c r="A21" s="233">
        <v>74</v>
      </c>
      <c r="B21" s="233" t="s">
        <v>159</v>
      </c>
      <c r="C21" s="233" t="s">
        <v>159</v>
      </c>
      <c r="D21" s="233" t="s">
        <v>191</v>
      </c>
      <c r="E21" s="234">
        <v>4134</v>
      </c>
      <c r="F21" s="233" t="s">
        <v>161</v>
      </c>
      <c r="G21" s="234">
        <v>14</v>
      </c>
      <c r="H21" s="233" t="s">
        <v>209</v>
      </c>
      <c r="I21" s="233" t="s">
        <v>210</v>
      </c>
      <c r="J21" s="233" t="s">
        <v>196</v>
      </c>
      <c r="K21" s="233" t="s">
        <v>197</v>
      </c>
      <c r="L21" s="235">
        <v>1.142857</v>
      </c>
      <c r="M21" s="235">
        <v>78</v>
      </c>
      <c r="N21" s="235">
        <v>64</v>
      </c>
      <c r="O21" s="234">
        <v>78</v>
      </c>
      <c r="P21" s="234">
        <v>129</v>
      </c>
      <c r="Q21" s="234">
        <v>16</v>
      </c>
      <c r="R21" s="234">
        <v>78</v>
      </c>
      <c r="S21" s="234">
        <v>129</v>
      </c>
      <c r="T21" s="234">
        <v>16</v>
      </c>
      <c r="U21" s="234">
        <v>95</v>
      </c>
      <c r="V21" s="234">
        <v>10</v>
      </c>
      <c r="W21" s="235">
        <v>57</v>
      </c>
      <c r="X21" s="235">
        <v>82</v>
      </c>
      <c r="Y21" s="234">
        <v>9.5</v>
      </c>
      <c r="Z21" s="235">
        <v>2.283333333333333</v>
      </c>
      <c r="AA21" s="235">
        <v>0.95</v>
      </c>
      <c r="AB21" s="234" t="s">
        <v>166</v>
      </c>
      <c r="AC21" s="235">
        <v>582</v>
      </c>
      <c r="AD21" s="235">
        <v>242</v>
      </c>
      <c r="AE21" s="234">
        <v>19890</v>
      </c>
      <c r="AF21" s="234">
        <v>56</v>
      </c>
      <c r="AG21" s="234">
        <v>68</v>
      </c>
      <c r="AH21" s="233" t="s">
        <v>167</v>
      </c>
      <c r="AI21" s="236" t="s">
        <v>168</v>
      </c>
    </row>
    <row r="22" spans="1:35" ht="12.75">
      <c r="A22" s="233">
        <v>74</v>
      </c>
      <c r="B22" s="233" t="s">
        <v>159</v>
      </c>
      <c r="C22" s="233" t="s">
        <v>159</v>
      </c>
      <c r="D22" s="233" t="s">
        <v>191</v>
      </c>
      <c r="E22" s="234">
        <v>7419</v>
      </c>
      <c r="F22" s="233" t="s">
        <v>161</v>
      </c>
      <c r="G22" s="234">
        <v>12</v>
      </c>
      <c r="H22" s="233" t="s">
        <v>211</v>
      </c>
      <c r="I22" s="233" t="s">
        <v>212</v>
      </c>
      <c r="J22" s="233" t="s">
        <v>202</v>
      </c>
      <c r="K22" s="233" t="s">
        <v>197</v>
      </c>
      <c r="L22" s="235">
        <v>0.9137931</v>
      </c>
      <c r="M22" s="235">
        <v>62</v>
      </c>
      <c r="N22" s="235">
        <v>53</v>
      </c>
      <c r="O22" s="234">
        <v>62</v>
      </c>
      <c r="P22" s="234">
        <v>108</v>
      </c>
      <c r="Q22" s="234">
        <v>43</v>
      </c>
      <c r="R22" s="234">
        <v>62</v>
      </c>
      <c r="S22" s="234">
        <v>108</v>
      </c>
      <c r="T22" s="234">
        <v>43</v>
      </c>
      <c r="U22" s="234">
        <v>88</v>
      </c>
      <c r="V22" s="234">
        <v>33</v>
      </c>
      <c r="W22" s="235">
        <v>53</v>
      </c>
      <c r="X22" s="235">
        <v>70</v>
      </c>
      <c r="Y22" s="234">
        <v>8.9</v>
      </c>
      <c r="Z22" s="235">
        <v>1.35</v>
      </c>
      <c r="AA22" s="235">
        <v>0.8833333333333333</v>
      </c>
      <c r="AB22" s="234" t="s">
        <v>166</v>
      </c>
      <c r="AC22" s="235">
        <v>344</v>
      </c>
      <c r="AD22" s="235">
        <v>225</v>
      </c>
      <c r="AE22" s="234">
        <v>15810</v>
      </c>
      <c r="AF22" s="234">
        <v>58</v>
      </c>
      <c r="AG22" s="234">
        <v>26</v>
      </c>
      <c r="AH22" s="233" t="s">
        <v>167</v>
      </c>
      <c r="AI22" s="236" t="s">
        <v>168</v>
      </c>
    </row>
    <row r="23" spans="1:35" ht="12.75">
      <c r="A23" s="233">
        <v>74</v>
      </c>
      <c r="B23" s="233" t="s">
        <v>159</v>
      </c>
      <c r="C23" s="233" t="s">
        <v>159</v>
      </c>
      <c r="D23" s="233" t="s">
        <v>191</v>
      </c>
      <c r="E23" s="234">
        <v>7412</v>
      </c>
      <c r="F23" s="233" t="s">
        <v>161</v>
      </c>
      <c r="G23" s="234">
        <v>14</v>
      </c>
      <c r="H23" s="233" t="s">
        <v>213</v>
      </c>
      <c r="I23" s="233" t="s">
        <v>214</v>
      </c>
      <c r="J23" s="233" t="s">
        <v>196</v>
      </c>
      <c r="K23" s="233" t="s">
        <v>197</v>
      </c>
      <c r="L23" s="235">
        <v>0.8448276</v>
      </c>
      <c r="M23" s="235">
        <v>56</v>
      </c>
      <c r="N23" s="235">
        <v>49</v>
      </c>
      <c r="O23" s="234">
        <v>56</v>
      </c>
      <c r="P23" s="234">
        <v>77</v>
      </c>
      <c r="Q23" s="234">
        <v>43</v>
      </c>
      <c r="R23" s="234">
        <v>56</v>
      </c>
      <c r="S23" s="234">
        <v>77</v>
      </c>
      <c r="T23" s="234">
        <v>43</v>
      </c>
      <c r="U23" s="234">
        <v>65</v>
      </c>
      <c r="V23" s="234">
        <v>32</v>
      </c>
      <c r="W23" s="235">
        <v>57</v>
      </c>
      <c r="X23" s="235">
        <v>59</v>
      </c>
      <c r="Y23" s="234">
        <v>9.5</v>
      </c>
      <c r="Z23" s="235">
        <v>2.1666666666666665</v>
      </c>
      <c r="AA23" s="235">
        <v>0.95</v>
      </c>
      <c r="AB23" s="234" t="s">
        <v>166</v>
      </c>
      <c r="AC23" s="235">
        <v>552</v>
      </c>
      <c r="AD23" s="235">
        <v>242</v>
      </c>
      <c r="AE23" s="234">
        <v>14280</v>
      </c>
      <c r="AF23" s="234">
        <v>58</v>
      </c>
      <c r="AG23" s="234">
        <v>26</v>
      </c>
      <c r="AH23" s="233" t="s">
        <v>167</v>
      </c>
      <c r="AI23" s="236" t="s">
        <v>168</v>
      </c>
    </row>
    <row r="24" spans="1:35" ht="12.75">
      <c r="A24" s="233">
        <v>74</v>
      </c>
      <c r="B24" s="233" t="s">
        <v>159</v>
      </c>
      <c r="C24" s="233" t="s">
        <v>159</v>
      </c>
      <c r="D24" s="233" t="s">
        <v>191</v>
      </c>
      <c r="E24" s="234">
        <v>7416</v>
      </c>
      <c r="F24" s="233" t="s">
        <v>161</v>
      </c>
      <c r="G24" s="234">
        <v>21</v>
      </c>
      <c r="H24" s="233" t="s">
        <v>215</v>
      </c>
      <c r="I24" s="233" t="s">
        <v>216</v>
      </c>
      <c r="J24" s="233" t="s">
        <v>196</v>
      </c>
      <c r="K24" s="233" t="s">
        <v>197</v>
      </c>
      <c r="L24" s="235">
        <v>0.8035714</v>
      </c>
      <c r="M24" s="235">
        <v>51</v>
      </c>
      <c r="N24" s="235">
        <v>45</v>
      </c>
      <c r="O24" s="234">
        <v>51</v>
      </c>
      <c r="P24" s="234">
        <v>63</v>
      </c>
      <c r="Q24" s="234">
        <v>33</v>
      </c>
      <c r="R24" s="234">
        <v>51</v>
      </c>
      <c r="S24" s="234">
        <v>63</v>
      </c>
      <c r="T24" s="234">
        <v>33</v>
      </c>
      <c r="U24" s="234">
        <v>59</v>
      </c>
      <c r="V24" s="234">
        <v>24</v>
      </c>
      <c r="W24" s="235">
        <v>55</v>
      </c>
      <c r="X24" s="235">
        <v>56</v>
      </c>
      <c r="Y24" s="234">
        <v>9.5</v>
      </c>
      <c r="Z24" s="235">
        <v>2.15</v>
      </c>
      <c r="AA24" s="235">
        <v>0.9166666666666666</v>
      </c>
      <c r="AB24" s="234" t="s">
        <v>166</v>
      </c>
      <c r="AC24" s="235">
        <v>548</v>
      </c>
      <c r="AD24" s="235">
        <v>234</v>
      </c>
      <c r="AE24" s="234">
        <v>13005</v>
      </c>
      <c r="AF24" s="234">
        <v>56</v>
      </c>
      <c r="AG24" s="234">
        <v>68</v>
      </c>
      <c r="AH24" s="233" t="s">
        <v>167</v>
      </c>
      <c r="AI24" s="236" t="s">
        <v>191</v>
      </c>
    </row>
    <row r="25" spans="1:35" ht="12.75">
      <c r="A25" s="233">
        <v>74</v>
      </c>
      <c r="B25" s="233" t="s">
        <v>159</v>
      </c>
      <c r="C25" s="233" t="s">
        <v>159</v>
      </c>
      <c r="D25" s="233" t="s">
        <v>191</v>
      </c>
      <c r="E25" s="234">
        <v>7417</v>
      </c>
      <c r="F25" s="233" t="s">
        <v>161</v>
      </c>
      <c r="G25" s="234">
        <v>19</v>
      </c>
      <c r="H25" s="233" t="s">
        <v>217</v>
      </c>
      <c r="I25" s="233" t="s">
        <v>218</v>
      </c>
      <c r="J25" s="233" t="s">
        <v>196</v>
      </c>
      <c r="K25" s="233" t="s">
        <v>197</v>
      </c>
      <c r="L25" s="235">
        <v>0.4827586</v>
      </c>
      <c r="M25" s="235">
        <v>32</v>
      </c>
      <c r="N25" s="235">
        <v>28</v>
      </c>
      <c r="O25" s="234">
        <v>32</v>
      </c>
      <c r="P25" s="234">
        <v>48</v>
      </c>
      <c r="Q25" s="234">
        <v>10</v>
      </c>
      <c r="R25" s="234">
        <v>32</v>
      </c>
      <c r="S25" s="234">
        <v>48</v>
      </c>
      <c r="T25" s="234">
        <v>10</v>
      </c>
      <c r="U25" s="234">
        <v>40</v>
      </c>
      <c r="V25" s="234">
        <v>8</v>
      </c>
      <c r="W25" s="235">
        <v>46</v>
      </c>
      <c r="X25" s="235">
        <v>42</v>
      </c>
      <c r="Y25" s="234">
        <v>9.5</v>
      </c>
      <c r="Z25" s="235">
        <v>1.4833333333333334</v>
      </c>
      <c r="AA25" s="235">
        <v>0.7666666666666667</v>
      </c>
      <c r="AB25" s="234" t="s">
        <v>166</v>
      </c>
      <c r="AC25" s="235">
        <v>378</v>
      </c>
      <c r="AD25" s="235">
        <v>196</v>
      </c>
      <c r="AE25" s="234">
        <v>8160</v>
      </c>
      <c r="AF25" s="234">
        <v>58</v>
      </c>
      <c r="AG25" s="234">
        <v>26</v>
      </c>
      <c r="AH25" s="233" t="s">
        <v>167</v>
      </c>
      <c r="AI25" s="236" t="s">
        <v>191</v>
      </c>
    </row>
    <row r="26" spans="1:35" ht="12.75">
      <c r="A26" s="233">
        <v>99</v>
      </c>
      <c r="B26" s="233" t="s">
        <v>159</v>
      </c>
      <c r="C26" s="233" t="s">
        <v>159</v>
      </c>
      <c r="D26" s="233" t="s">
        <v>160</v>
      </c>
      <c r="E26" s="234">
        <v>9901</v>
      </c>
      <c r="F26" s="233" t="s">
        <v>161</v>
      </c>
      <c r="G26" s="234">
        <v>17</v>
      </c>
      <c r="H26" s="233" t="s">
        <v>163</v>
      </c>
      <c r="I26" s="233" t="s">
        <v>219</v>
      </c>
      <c r="J26" s="233" t="s">
        <v>220</v>
      </c>
      <c r="K26" s="233" t="s">
        <v>221</v>
      </c>
      <c r="L26" s="235">
        <v>0.1142857</v>
      </c>
      <c r="M26" s="235">
        <v>3</v>
      </c>
      <c r="N26" s="235">
        <v>4</v>
      </c>
      <c r="O26" s="234">
        <v>3</v>
      </c>
      <c r="P26" s="234">
        <v>6</v>
      </c>
      <c r="Q26" s="234">
        <v>1</v>
      </c>
      <c r="R26" s="234">
        <v>4</v>
      </c>
      <c r="S26" s="234">
        <v>11</v>
      </c>
      <c r="T26" s="234">
        <v>1</v>
      </c>
      <c r="U26" s="234">
        <v>11</v>
      </c>
      <c r="V26" s="234">
        <v>1</v>
      </c>
      <c r="W26" s="235">
        <v>16</v>
      </c>
      <c r="X26" s="235">
        <v>11</v>
      </c>
      <c r="Y26" s="234">
        <v>2.3</v>
      </c>
      <c r="Z26" s="235">
        <v>0.26666666666666666</v>
      </c>
      <c r="AA26" s="235">
        <v>0.26666666666666666</v>
      </c>
      <c r="AB26" s="234" t="s">
        <v>166</v>
      </c>
      <c r="AC26" s="235">
        <v>68</v>
      </c>
      <c r="AD26" s="235">
        <v>68</v>
      </c>
      <c r="AE26" s="234">
        <v>765</v>
      </c>
      <c r="AF26" s="234">
        <v>35</v>
      </c>
      <c r="AG26" s="234">
        <v>36</v>
      </c>
      <c r="AH26" s="233" t="s">
        <v>167</v>
      </c>
      <c r="AI26" s="236" t="s">
        <v>168</v>
      </c>
    </row>
    <row r="27" spans="1:35" ht="12.75">
      <c r="A27" s="233">
        <v>99</v>
      </c>
      <c r="B27" s="233" t="s">
        <v>159</v>
      </c>
      <c r="C27" s="233" t="s">
        <v>159</v>
      </c>
      <c r="D27" s="233" t="s">
        <v>160</v>
      </c>
      <c r="E27" s="234">
        <v>9902</v>
      </c>
      <c r="F27" s="233" t="s">
        <v>161</v>
      </c>
      <c r="G27" s="234">
        <v>16</v>
      </c>
      <c r="H27" s="233" t="s">
        <v>222</v>
      </c>
      <c r="I27" s="233" t="s">
        <v>223</v>
      </c>
      <c r="J27" s="233" t="s">
        <v>220</v>
      </c>
      <c r="K27" s="233" t="s">
        <v>221</v>
      </c>
      <c r="L27" s="235">
        <v>0.2857143</v>
      </c>
      <c r="M27" s="235">
        <v>9</v>
      </c>
      <c r="N27" s="235">
        <v>10</v>
      </c>
      <c r="O27" s="234">
        <v>9</v>
      </c>
      <c r="P27" s="234">
        <v>14</v>
      </c>
      <c r="Q27" s="234">
        <v>5</v>
      </c>
      <c r="R27" s="234">
        <v>11</v>
      </c>
      <c r="S27" s="234">
        <v>16</v>
      </c>
      <c r="T27" s="234">
        <v>7</v>
      </c>
      <c r="U27" s="234">
        <v>15</v>
      </c>
      <c r="V27" s="234">
        <v>6</v>
      </c>
      <c r="W27" s="235">
        <v>16</v>
      </c>
      <c r="X27" s="235">
        <v>34</v>
      </c>
      <c r="Y27" s="234">
        <v>2.3</v>
      </c>
      <c r="Z27" s="235">
        <v>0.26666666666666666</v>
      </c>
      <c r="AA27" s="235">
        <v>0.26666666666666666</v>
      </c>
      <c r="AB27" s="234" t="s">
        <v>166</v>
      </c>
      <c r="AC27" s="235">
        <v>68</v>
      </c>
      <c r="AD27" s="235">
        <v>68</v>
      </c>
      <c r="AE27" s="234">
        <v>2295</v>
      </c>
      <c r="AF27" s="234">
        <v>35</v>
      </c>
      <c r="AG27" s="234">
        <v>36</v>
      </c>
      <c r="AH27" s="233" t="s">
        <v>167</v>
      </c>
      <c r="AI27" s="236" t="s">
        <v>168</v>
      </c>
    </row>
    <row r="28" spans="1:35" ht="12.75">
      <c r="A28" s="233">
        <v>99</v>
      </c>
      <c r="B28" s="233" t="s">
        <v>159</v>
      </c>
      <c r="C28" s="233" t="s">
        <v>159</v>
      </c>
      <c r="D28" s="233" t="s">
        <v>160</v>
      </c>
      <c r="E28" s="234">
        <v>9901</v>
      </c>
      <c r="F28" s="233" t="s">
        <v>161</v>
      </c>
      <c r="G28" s="234">
        <v>16</v>
      </c>
      <c r="H28" s="233" t="s">
        <v>224</v>
      </c>
      <c r="I28" s="233" t="s">
        <v>225</v>
      </c>
      <c r="J28" s="233" t="s">
        <v>220</v>
      </c>
      <c r="K28" s="233" t="s">
        <v>221</v>
      </c>
      <c r="L28" s="235">
        <v>0.2857143</v>
      </c>
      <c r="M28" s="235">
        <v>9</v>
      </c>
      <c r="N28" s="235">
        <v>10</v>
      </c>
      <c r="O28" s="234">
        <v>9</v>
      </c>
      <c r="P28" s="234">
        <v>15</v>
      </c>
      <c r="Q28" s="234">
        <v>4</v>
      </c>
      <c r="R28" s="234">
        <v>11</v>
      </c>
      <c r="S28" s="234">
        <v>19</v>
      </c>
      <c r="T28" s="234">
        <v>6</v>
      </c>
      <c r="U28" s="234">
        <v>18</v>
      </c>
      <c r="V28" s="234">
        <v>6</v>
      </c>
      <c r="W28" s="235">
        <v>16</v>
      </c>
      <c r="X28" s="235">
        <v>34</v>
      </c>
      <c r="Y28" s="234">
        <v>2.3</v>
      </c>
      <c r="Z28" s="235">
        <v>0.26666666666666666</v>
      </c>
      <c r="AA28" s="235">
        <v>0.26666666666666666</v>
      </c>
      <c r="AB28" s="234" t="s">
        <v>166</v>
      </c>
      <c r="AC28" s="235">
        <v>68</v>
      </c>
      <c r="AD28" s="235">
        <v>68</v>
      </c>
      <c r="AE28" s="234">
        <v>2295</v>
      </c>
      <c r="AF28" s="234">
        <v>35</v>
      </c>
      <c r="AG28" s="234">
        <v>36</v>
      </c>
      <c r="AH28" s="233" t="s">
        <v>167</v>
      </c>
      <c r="AI28" s="236" t="s">
        <v>168</v>
      </c>
    </row>
    <row r="29" spans="1:35" ht="12.75">
      <c r="A29" s="233">
        <v>99</v>
      </c>
      <c r="B29" s="233" t="s">
        <v>159</v>
      </c>
      <c r="C29" s="233" t="s">
        <v>159</v>
      </c>
      <c r="D29" s="233" t="s">
        <v>160</v>
      </c>
      <c r="E29" s="234">
        <v>9902</v>
      </c>
      <c r="F29" s="233" t="s">
        <v>161</v>
      </c>
      <c r="G29" s="234">
        <v>16</v>
      </c>
      <c r="H29" s="233" t="s">
        <v>184</v>
      </c>
      <c r="I29" s="233" t="s">
        <v>179</v>
      </c>
      <c r="J29" s="233" t="s">
        <v>220</v>
      </c>
      <c r="K29" s="233" t="s">
        <v>221</v>
      </c>
      <c r="L29" s="235">
        <v>0.3142857</v>
      </c>
      <c r="M29" s="235">
        <v>10</v>
      </c>
      <c r="N29" s="235">
        <v>11</v>
      </c>
      <c r="O29" s="234">
        <v>10</v>
      </c>
      <c r="P29" s="234">
        <v>16</v>
      </c>
      <c r="Q29" s="234">
        <v>6</v>
      </c>
      <c r="R29" s="234">
        <v>14</v>
      </c>
      <c r="S29" s="234">
        <v>24</v>
      </c>
      <c r="T29" s="234">
        <v>9</v>
      </c>
      <c r="U29" s="234">
        <v>21</v>
      </c>
      <c r="V29" s="234">
        <v>6</v>
      </c>
      <c r="W29" s="235">
        <v>16</v>
      </c>
      <c r="X29" s="235">
        <v>38</v>
      </c>
      <c r="Y29" s="234">
        <v>2.3</v>
      </c>
      <c r="Z29" s="235">
        <v>0.26666666666666666</v>
      </c>
      <c r="AA29" s="235">
        <v>0.26666666666666666</v>
      </c>
      <c r="AB29" s="234" t="s">
        <v>166</v>
      </c>
      <c r="AC29" s="235">
        <v>68</v>
      </c>
      <c r="AD29" s="235">
        <v>68</v>
      </c>
      <c r="AE29" s="234">
        <v>2550</v>
      </c>
      <c r="AF29" s="234">
        <v>35</v>
      </c>
      <c r="AG29" s="234">
        <v>36</v>
      </c>
      <c r="AH29" s="233" t="s">
        <v>167</v>
      </c>
      <c r="AI29" s="236" t="s">
        <v>168</v>
      </c>
    </row>
    <row r="30" spans="1:35" ht="12.75">
      <c r="A30" s="233">
        <v>99</v>
      </c>
      <c r="B30" s="233" t="s">
        <v>159</v>
      </c>
      <c r="C30" s="233" t="s">
        <v>159</v>
      </c>
      <c r="D30" s="233" t="s">
        <v>160</v>
      </c>
      <c r="E30" s="234">
        <v>9901</v>
      </c>
      <c r="F30" s="233" t="s">
        <v>161</v>
      </c>
      <c r="G30" s="234">
        <v>20</v>
      </c>
      <c r="H30" s="233" t="s">
        <v>226</v>
      </c>
      <c r="I30" s="233" t="s">
        <v>183</v>
      </c>
      <c r="J30" s="233" t="s">
        <v>220</v>
      </c>
      <c r="K30" s="233" t="s">
        <v>221</v>
      </c>
      <c r="L30" s="235">
        <v>0.1714286</v>
      </c>
      <c r="M30" s="235">
        <v>5</v>
      </c>
      <c r="N30" s="235">
        <v>6</v>
      </c>
      <c r="O30" s="234">
        <v>5</v>
      </c>
      <c r="P30" s="234">
        <v>11</v>
      </c>
      <c r="Q30" s="234">
        <v>1</v>
      </c>
      <c r="R30" s="234">
        <v>7</v>
      </c>
      <c r="S30" s="234">
        <v>16</v>
      </c>
      <c r="T30" s="234">
        <v>1</v>
      </c>
      <c r="U30" s="234">
        <v>14</v>
      </c>
      <c r="V30" s="234">
        <v>1</v>
      </c>
      <c r="W30" s="235">
        <v>19</v>
      </c>
      <c r="X30" s="235">
        <v>16</v>
      </c>
      <c r="Y30" s="234">
        <v>2.3</v>
      </c>
      <c r="Z30" s="235">
        <v>0.31666666666666665</v>
      </c>
      <c r="AA30" s="235">
        <v>0.31666666666666665</v>
      </c>
      <c r="AB30" s="234" t="s">
        <v>166</v>
      </c>
      <c r="AC30" s="235">
        <v>81</v>
      </c>
      <c r="AD30" s="235">
        <v>81</v>
      </c>
      <c r="AE30" s="234">
        <v>1275</v>
      </c>
      <c r="AF30" s="234">
        <v>35</v>
      </c>
      <c r="AG30" s="234">
        <v>36</v>
      </c>
      <c r="AH30" s="233" t="s">
        <v>167</v>
      </c>
      <c r="AI30" s="236" t="s">
        <v>168</v>
      </c>
    </row>
    <row r="31" spans="1:35" ht="12.75">
      <c r="A31" s="233">
        <v>99</v>
      </c>
      <c r="B31" s="233" t="s">
        <v>159</v>
      </c>
      <c r="C31" s="233" t="s">
        <v>159</v>
      </c>
      <c r="D31" s="233" t="s">
        <v>160</v>
      </c>
      <c r="E31" s="234">
        <v>9902</v>
      </c>
      <c r="F31" s="233" t="s">
        <v>161</v>
      </c>
      <c r="G31" s="234">
        <v>16</v>
      </c>
      <c r="H31" s="233" t="s">
        <v>227</v>
      </c>
      <c r="I31" s="233" t="s">
        <v>228</v>
      </c>
      <c r="J31" s="233" t="s">
        <v>220</v>
      </c>
      <c r="K31" s="233" t="s">
        <v>221</v>
      </c>
      <c r="L31" s="235">
        <v>0.2571429</v>
      </c>
      <c r="M31" s="235">
        <v>7</v>
      </c>
      <c r="N31" s="235">
        <v>9</v>
      </c>
      <c r="O31" s="234">
        <v>7</v>
      </c>
      <c r="P31" s="234">
        <v>15</v>
      </c>
      <c r="Q31" s="234">
        <v>1</v>
      </c>
      <c r="R31" s="234">
        <v>10</v>
      </c>
      <c r="S31" s="234">
        <v>16</v>
      </c>
      <c r="T31" s="234">
        <v>3</v>
      </c>
      <c r="U31" s="234">
        <v>15</v>
      </c>
      <c r="V31" s="234">
        <v>3</v>
      </c>
      <c r="W31" s="235">
        <v>20</v>
      </c>
      <c r="X31" s="235">
        <v>21</v>
      </c>
      <c r="Y31" s="234">
        <v>2.3</v>
      </c>
      <c r="Z31" s="235">
        <v>0.3333333333333333</v>
      </c>
      <c r="AA31" s="235">
        <v>0.3333333333333333</v>
      </c>
      <c r="AB31" s="234" t="s">
        <v>166</v>
      </c>
      <c r="AC31" s="235">
        <v>85</v>
      </c>
      <c r="AD31" s="235">
        <v>85</v>
      </c>
      <c r="AE31" s="234">
        <v>1785</v>
      </c>
      <c r="AF31" s="234">
        <v>35</v>
      </c>
      <c r="AG31" s="234">
        <v>36</v>
      </c>
      <c r="AH31" s="233" t="s">
        <v>167</v>
      </c>
      <c r="AI31" s="236" t="s">
        <v>168</v>
      </c>
    </row>
    <row r="32" spans="1:35" ht="12.75">
      <c r="A32" s="233">
        <v>99</v>
      </c>
      <c r="B32" s="233" t="s">
        <v>159</v>
      </c>
      <c r="C32" s="233" t="s">
        <v>159</v>
      </c>
      <c r="D32" s="233" t="s">
        <v>160</v>
      </c>
      <c r="E32" s="234">
        <v>9901</v>
      </c>
      <c r="F32" s="233" t="s">
        <v>161</v>
      </c>
      <c r="G32" s="234">
        <v>18</v>
      </c>
      <c r="H32" s="233" t="s">
        <v>229</v>
      </c>
      <c r="I32" s="233" t="s">
        <v>230</v>
      </c>
      <c r="J32" s="233" t="s">
        <v>220</v>
      </c>
      <c r="K32" s="233" t="s">
        <v>221</v>
      </c>
      <c r="L32" s="235">
        <v>0.2</v>
      </c>
      <c r="M32" s="235">
        <v>7</v>
      </c>
      <c r="N32" s="235">
        <v>7</v>
      </c>
      <c r="O32" s="234">
        <v>7</v>
      </c>
      <c r="P32" s="234">
        <v>13</v>
      </c>
      <c r="Q32" s="234">
        <v>2</v>
      </c>
      <c r="R32" s="234">
        <v>8</v>
      </c>
      <c r="S32" s="234">
        <v>22</v>
      </c>
      <c r="T32" s="234">
        <v>3</v>
      </c>
      <c r="U32" s="234">
        <v>19</v>
      </c>
      <c r="V32" s="234">
        <v>3</v>
      </c>
      <c r="W32" s="235">
        <v>20</v>
      </c>
      <c r="X32" s="235">
        <v>21</v>
      </c>
      <c r="Y32" s="234">
        <v>2.3</v>
      </c>
      <c r="Z32" s="235">
        <v>0.48333333333333334</v>
      </c>
      <c r="AA32" s="235">
        <v>0.3333333333333333</v>
      </c>
      <c r="AB32" s="234" t="s">
        <v>166</v>
      </c>
      <c r="AC32" s="235">
        <v>123</v>
      </c>
      <c r="AD32" s="235">
        <v>85</v>
      </c>
      <c r="AE32" s="234">
        <v>1785</v>
      </c>
      <c r="AF32" s="234">
        <v>35</v>
      </c>
      <c r="AG32" s="234">
        <v>36</v>
      </c>
      <c r="AH32" s="233" t="s">
        <v>167</v>
      </c>
      <c r="AI32" s="236" t="s">
        <v>168</v>
      </c>
    </row>
    <row r="33" spans="1:35" ht="12.75">
      <c r="A33" s="233">
        <v>99</v>
      </c>
      <c r="B33" s="233" t="s">
        <v>159</v>
      </c>
      <c r="C33" s="233" t="s">
        <v>159</v>
      </c>
      <c r="D33" s="233" t="s">
        <v>160</v>
      </c>
      <c r="E33" s="234">
        <v>9902</v>
      </c>
      <c r="F33" s="233" t="s">
        <v>161</v>
      </c>
      <c r="G33" s="234">
        <v>15</v>
      </c>
      <c r="H33" s="233" t="s">
        <v>231</v>
      </c>
      <c r="I33" s="233" t="s">
        <v>232</v>
      </c>
      <c r="J33" s="233" t="s">
        <v>220</v>
      </c>
      <c r="K33" s="233" t="s">
        <v>221</v>
      </c>
      <c r="L33" s="235">
        <v>0.2</v>
      </c>
      <c r="M33" s="235">
        <v>5</v>
      </c>
      <c r="N33" s="235">
        <v>7</v>
      </c>
      <c r="O33" s="234">
        <v>5</v>
      </c>
      <c r="P33" s="234">
        <v>10</v>
      </c>
      <c r="Q33" s="234">
        <v>2</v>
      </c>
      <c r="R33" s="234">
        <v>7</v>
      </c>
      <c r="S33" s="234">
        <v>14</v>
      </c>
      <c r="T33" s="234">
        <v>4</v>
      </c>
      <c r="U33" s="234">
        <v>12</v>
      </c>
      <c r="V33" s="234">
        <v>3</v>
      </c>
      <c r="W33" s="235">
        <v>19</v>
      </c>
      <c r="X33" s="235">
        <v>16</v>
      </c>
      <c r="Y33" s="234">
        <v>2.3</v>
      </c>
      <c r="Z33" s="235">
        <v>0.4666666666666667</v>
      </c>
      <c r="AA33" s="235">
        <v>0.31666666666666665</v>
      </c>
      <c r="AB33" s="234" t="s">
        <v>166</v>
      </c>
      <c r="AC33" s="235">
        <v>119</v>
      </c>
      <c r="AD33" s="235">
        <v>81</v>
      </c>
      <c r="AE33" s="234">
        <v>1275</v>
      </c>
      <c r="AF33" s="234">
        <v>35</v>
      </c>
      <c r="AG33" s="234">
        <v>36</v>
      </c>
      <c r="AH33" s="233" t="s">
        <v>167</v>
      </c>
      <c r="AI33" s="236" t="s">
        <v>191</v>
      </c>
    </row>
    <row r="34" spans="1:35" ht="12.75">
      <c r="A34" s="233">
        <v>99</v>
      </c>
      <c r="B34" s="233" t="s">
        <v>159</v>
      </c>
      <c r="C34" s="233" t="s">
        <v>159</v>
      </c>
      <c r="D34" s="233" t="s">
        <v>160</v>
      </c>
      <c r="E34" s="234">
        <v>9903</v>
      </c>
      <c r="F34" s="233" t="s">
        <v>161</v>
      </c>
      <c r="G34" s="234">
        <v>28</v>
      </c>
      <c r="H34" s="233" t="s">
        <v>233</v>
      </c>
      <c r="I34" s="233" t="s">
        <v>234</v>
      </c>
      <c r="J34" s="233" t="s">
        <v>220</v>
      </c>
      <c r="K34" s="233" t="s">
        <v>221</v>
      </c>
      <c r="L34" s="235">
        <v>0.1428571</v>
      </c>
      <c r="M34" s="235">
        <v>5</v>
      </c>
      <c r="N34" s="235">
        <v>5</v>
      </c>
      <c r="O34" s="234">
        <v>5</v>
      </c>
      <c r="P34" s="234">
        <v>28</v>
      </c>
      <c r="Q34" s="234">
        <v>2</v>
      </c>
      <c r="R34" s="234">
        <v>6</v>
      </c>
      <c r="S34" s="234">
        <v>28</v>
      </c>
      <c r="T34" s="234">
        <v>2</v>
      </c>
      <c r="U34" s="234">
        <v>14</v>
      </c>
      <c r="V34" s="234">
        <v>2</v>
      </c>
      <c r="W34" s="235">
        <v>19</v>
      </c>
      <c r="X34" s="235">
        <v>16</v>
      </c>
      <c r="Y34" s="234">
        <v>2.3</v>
      </c>
      <c r="Z34" s="235">
        <v>0.31666666666666665</v>
      </c>
      <c r="AA34" s="235">
        <v>0.31666666666666665</v>
      </c>
      <c r="AB34" s="234" t="s">
        <v>166</v>
      </c>
      <c r="AC34" s="235">
        <v>81</v>
      </c>
      <c r="AD34" s="235">
        <v>81</v>
      </c>
      <c r="AE34" s="234">
        <v>1275</v>
      </c>
      <c r="AF34" s="234">
        <v>35</v>
      </c>
      <c r="AG34" s="234">
        <v>36</v>
      </c>
      <c r="AH34" s="233" t="s">
        <v>167</v>
      </c>
      <c r="AI34" s="236" t="s">
        <v>191</v>
      </c>
    </row>
    <row r="35" spans="1:35" ht="12.75">
      <c r="A35" s="233">
        <v>99</v>
      </c>
      <c r="B35" s="233" t="s">
        <v>159</v>
      </c>
      <c r="C35" s="233" t="s">
        <v>159</v>
      </c>
      <c r="D35" s="233" t="s">
        <v>160</v>
      </c>
      <c r="E35" s="234">
        <v>9904</v>
      </c>
      <c r="F35" s="233" t="s">
        <v>161</v>
      </c>
      <c r="G35" s="234">
        <v>19</v>
      </c>
      <c r="H35" s="233" t="s">
        <v>235</v>
      </c>
      <c r="I35" s="233" t="s">
        <v>236</v>
      </c>
      <c r="J35" s="233" t="s">
        <v>220</v>
      </c>
      <c r="K35" s="233" t="s">
        <v>221</v>
      </c>
      <c r="L35" s="235">
        <v>0.1142857</v>
      </c>
      <c r="M35" s="235">
        <v>4</v>
      </c>
      <c r="N35" s="235">
        <v>4</v>
      </c>
      <c r="O35" s="234">
        <v>4</v>
      </c>
      <c r="P35" s="234">
        <v>7</v>
      </c>
      <c r="Q35" s="234">
        <v>0</v>
      </c>
      <c r="R35" s="234">
        <v>5</v>
      </c>
      <c r="S35" s="234">
        <v>9</v>
      </c>
      <c r="T35" s="234">
        <v>0</v>
      </c>
      <c r="U35" s="234">
        <v>8</v>
      </c>
      <c r="V35" s="234">
        <v>0</v>
      </c>
      <c r="W35" s="235">
        <v>19</v>
      </c>
      <c r="X35" s="235">
        <v>13</v>
      </c>
      <c r="Y35" s="234">
        <v>2.3</v>
      </c>
      <c r="Z35" s="235">
        <v>0.31666666666666665</v>
      </c>
      <c r="AA35" s="235">
        <v>0.31666666666666665</v>
      </c>
      <c r="AB35" s="234" t="s">
        <v>166</v>
      </c>
      <c r="AC35" s="235">
        <v>81</v>
      </c>
      <c r="AD35" s="235">
        <v>81</v>
      </c>
      <c r="AE35" s="234">
        <v>1020</v>
      </c>
      <c r="AF35" s="234">
        <v>35</v>
      </c>
      <c r="AG35" s="234">
        <v>36</v>
      </c>
      <c r="AH35" s="233" t="s">
        <v>167</v>
      </c>
      <c r="AI35" s="236" t="s">
        <v>191</v>
      </c>
    </row>
    <row r="36" spans="1:35" ht="12.75">
      <c r="A36" s="233">
        <v>99</v>
      </c>
      <c r="B36" s="233" t="s">
        <v>159</v>
      </c>
      <c r="C36" s="233" t="s">
        <v>159</v>
      </c>
      <c r="D36" s="233" t="s">
        <v>160</v>
      </c>
      <c r="E36" s="234">
        <v>9903</v>
      </c>
      <c r="F36" s="233" t="s">
        <v>161</v>
      </c>
      <c r="G36" s="234">
        <v>26</v>
      </c>
      <c r="H36" s="233" t="s">
        <v>237</v>
      </c>
      <c r="I36" s="233" t="s">
        <v>238</v>
      </c>
      <c r="J36" s="233" t="s">
        <v>220</v>
      </c>
      <c r="K36" s="233" t="s">
        <v>221</v>
      </c>
      <c r="L36" s="235">
        <v>0.2285714</v>
      </c>
      <c r="M36" s="235">
        <v>9</v>
      </c>
      <c r="N36" s="235">
        <v>8</v>
      </c>
      <c r="O36" s="234">
        <v>9</v>
      </c>
      <c r="P36" s="234">
        <v>15</v>
      </c>
      <c r="Q36" s="234">
        <v>5</v>
      </c>
      <c r="R36" s="234">
        <v>10</v>
      </c>
      <c r="S36" s="234">
        <v>19</v>
      </c>
      <c r="T36" s="234">
        <v>6</v>
      </c>
      <c r="U36" s="234">
        <v>16</v>
      </c>
      <c r="V36" s="234">
        <v>5</v>
      </c>
      <c r="W36" s="235">
        <v>21</v>
      </c>
      <c r="X36" s="235">
        <v>26</v>
      </c>
      <c r="Y36" s="234">
        <v>2.3</v>
      </c>
      <c r="Z36" s="235">
        <v>0.35</v>
      </c>
      <c r="AA36" s="235">
        <v>0.35</v>
      </c>
      <c r="AB36" s="234" t="s">
        <v>166</v>
      </c>
      <c r="AC36" s="235">
        <v>89</v>
      </c>
      <c r="AD36" s="235">
        <v>89</v>
      </c>
      <c r="AE36" s="234">
        <v>2295</v>
      </c>
      <c r="AF36" s="234">
        <v>35</v>
      </c>
      <c r="AG36" s="234">
        <v>36</v>
      </c>
      <c r="AH36" s="233" t="s">
        <v>167</v>
      </c>
      <c r="AI36" s="236" t="s">
        <v>168</v>
      </c>
    </row>
    <row r="37" spans="1:35" ht="12.75">
      <c r="A37" s="233">
        <v>99</v>
      </c>
      <c r="B37" s="233" t="s">
        <v>159</v>
      </c>
      <c r="C37" s="233" t="s">
        <v>159</v>
      </c>
      <c r="D37" s="233" t="s">
        <v>160</v>
      </c>
      <c r="E37" s="234">
        <v>9904</v>
      </c>
      <c r="F37" s="233" t="s">
        <v>161</v>
      </c>
      <c r="G37" s="234">
        <v>20</v>
      </c>
      <c r="H37" s="233" t="s">
        <v>239</v>
      </c>
      <c r="I37" s="233" t="s">
        <v>240</v>
      </c>
      <c r="J37" s="233" t="s">
        <v>220</v>
      </c>
      <c r="K37" s="233" t="s">
        <v>221</v>
      </c>
      <c r="L37" s="235">
        <v>0.2285714</v>
      </c>
      <c r="M37" s="235">
        <v>7</v>
      </c>
      <c r="N37" s="235">
        <v>8</v>
      </c>
      <c r="O37" s="234">
        <v>7</v>
      </c>
      <c r="P37" s="234">
        <v>15</v>
      </c>
      <c r="Q37" s="234">
        <v>2</v>
      </c>
      <c r="R37" s="234">
        <v>9</v>
      </c>
      <c r="S37" s="234">
        <v>16</v>
      </c>
      <c r="T37" s="234">
        <v>2</v>
      </c>
      <c r="U37" s="234">
        <v>17</v>
      </c>
      <c r="V37" s="234">
        <v>1</v>
      </c>
      <c r="W37" s="235">
        <v>21</v>
      </c>
      <c r="X37" s="235">
        <v>20</v>
      </c>
      <c r="Y37" s="234">
        <v>2.3</v>
      </c>
      <c r="Z37" s="235">
        <v>0.35</v>
      </c>
      <c r="AA37" s="235">
        <v>0.35</v>
      </c>
      <c r="AB37" s="234" t="s">
        <v>166</v>
      </c>
      <c r="AC37" s="235">
        <v>89</v>
      </c>
      <c r="AD37" s="235">
        <v>89</v>
      </c>
      <c r="AE37" s="234">
        <v>1785</v>
      </c>
      <c r="AF37" s="234">
        <v>35</v>
      </c>
      <c r="AG37" s="234">
        <v>36</v>
      </c>
      <c r="AH37" s="233" t="s">
        <v>167</v>
      </c>
      <c r="AI37" s="236" t="s">
        <v>168</v>
      </c>
    </row>
    <row r="38" spans="1:35" ht="12.75">
      <c r="A38" s="233">
        <v>99</v>
      </c>
      <c r="B38" s="233" t="s">
        <v>159</v>
      </c>
      <c r="C38" s="233" t="s">
        <v>159</v>
      </c>
      <c r="D38" s="233" t="s">
        <v>160</v>
      </c>
      <c r="E38" s="234">
        <v>9905</v>
      </c>
      <c r="F38" s="233" t="s">
        <v>161</v>
      </c>
      <c r="G38" s="234">
        <v>23</v>
      </c>
      <c r="H38" s="233" t="s">
        <v>241</v>
      </c>
      <c r="I38" s="233" t="s">
        <v>242</v>
      </c>
      <c r="J38" s="233" t="s">
        <v>220</v>
      </c>
      <c r="K38" s="233" t="s">
        <v>221</v>
      </c>
      <c r="L38" s="235">
        <v>0.4</v>
      </c>
      <c r="M38" s="235">
        <v>14</v>
      </c>
      <c r="N38" s="235">
        <v>14</v>
      </c>
      <c r="O38" s="234">
        <v>14</v>
      </c>
      <c r="P38" s="234">
        <v>23</v>
      </c>
      <c r="Q38" s="234">
        <v>3</v>
      </c>
      <c r="R38" s="234">
        <v>14</v>
      </c>
      <c r="S38" s="234">
        <v>25</v>
      </c>
      <c r="T38" s="234">
        <v>3</v>
      </c>
      <c r="U38" s="234">
        <v>25</v>
      </c>
      <c r="V38" s="234">
        <v>3</v>
      </c>
      <c r="W38" s="235">
        <v>21</v>
      </c>
      <c r="X38" s="235">
        <v>40</v>
      </c>
      <c r="Y38" s="234">
        <v>2.3</v>
      </c>
      <c r="Z38" s="235">
        <v>0.35</v>
      </c>
      <c r="AA38" s="235">
        <v>0.35</v>
      </c>
      <c r="AB38" s="234" t="s">
        <v>166</v>
      </c>
      <c r="AC38" s="235">
        <v>89</v>
      </c>
      <c r="AD38" s="235">
        <v>89</v>
      </c>
      <c r="AE38" s="234">
        <v>3570</v>
      </c>
      <c r="AF38" s="234">
        <v>35</v>
      </c>
      <c r="AG38" s="234">
        <v>36</v>
      </c>
      <c r="AH38" s="233" t="s">
        <v>167</v>
      </c>
      <c r="AI38" s="236" t="s">
        <v>168</v>
      </c>
    </row>
    <row r="39" spans="1:35" ht="12.75">
      <c r="A39" s="233">
        <v>99</v>
      </c>
      <c r="B39" s="233" t="s">
        <v>159</v>
      </c>
      <c r="C39" s="233" t="s">
        <v>159</v>
      </c>
      <c r="D39" s="233" t="s">
        <v>160</v>
      </c>
      <c r="E39" s="234">
        <v>9903</v>
      </c>
      <c r="F39" s="233" t="s">
        <v>161</v>
      </c>
      <c r="G39" s="234">
        <v>27</v>
      </c>
      <c r="H39" s="233" t="s">
        <v>199</v>
      </c>
      <c r="I39" s="233" t="s">
        <v>243</v>
      </c>
      <c r="J39" s="233" t="s">
        <v>220</v>
      </c>
      <c r="K39" s="233" t="s">
        <v>221</v>
      </c>
      <c r="L39" s="235">
        <v>0.3142857</v>
      </c>
      <c r="M39" s="235">
        <v>9</v>
      </c>
      <c r="N39" s="235">
        <v>11</v>
      </c>
      <c r="O39" s="234">
        <v>9</v>
      </c>
      <c r="P39" s="234">
        <v>17</v>
      </c>
      <c r="Q39" s="234">
        <v>2</v>
      </c>
      <c r="R39" s="234">
        <v>12</v>
      </c>
      <c r="S39" s="234">
        <v>17</v>
      </c>
      <c r="T39" s="234">
        <v>4</v>
      </c>
      <c r="U39" s="234">
        <v>17</v>
      </c>
      <c r="V39" s="234">
        <v>4</v>
      </c>
      <c r="W39" s="235">
        <v>21</v>
      </c>
      <c r="X39" s="235">
        <v>26</v>
      </c>
      <c r="Y39" s="234">
        <v>2.3</v>
      </c>
      <c r="Z39" s="235">
        <v>0.35</v>
      </c>
      <c r="AA39" s="235">
        <v>0.35</v>
      </c>
      <c r="AB39" s="234" t="s">
        <v>166</v>
      </c>
      <c r="AC39" s="235">
        <v>89</v>
      </c>
      <c r="AD39" s="235">
        <v>89</v>
      </c>
      <c r="AE39" s="234">
        <v>2295</v>
      </c>
      <c r="AF39" s="234">
        <v>35</v>
      </c>
      <c r="AG39" s="234">
        <v>36</v>
      </c>
      <c r="AH39" s="233" t="s">
        <v>167</v>
      </c>
      <c r="AI39" s="236" t="s">
        <v>168</v>
      </c>
    </row>
    <row r="40" spans="1:35" ht="12.75">
      <c r="A40" s="233">
        <v>99</v>
      </c>
      <c r="B40" s="233" t="s">
        <v>159</v>
      </c>
      <c r="C40" s="233" t="s">
        <v>159</v>
      </c>
      <c r="D40" s="233" t="s">
        <v>160</v>
      </c>
      <c r="E40" s="234">
        <v>9904</v>
      </c>
      <c r="F40" s="233" t="s">
        <v>161</v>
      </c>
      <c r="G40" s="234">
        <v>19</v>
      </c>
      <c r="H40" s="233" t="s">
        <v>244</v>
      </c>
      <c r="I40" s="233" t="s">
        <v>245</v>
      </c>
      <c r="J40" s="233" t="s">
        <v>220</v>
      </c>
      <c r="K40" s="233" t="s">
        <v>221</v>
      </c>
      <c r="L40" s="235">
        <v>0.2857143</v>
      </c>
      <c r="M40" s="235">
        <v>9</v>
      </c>
      <c r="N40" s="235">
        <v>10</v>
      </c>
      <c r="O40" s="234">
        <v>9</v>
      </c>
      <c r="P40" s="234">
        <v>16</v>
      </c>
      <c r="Q40" s="234">
        <v>2</v>
      </c>
      <c r="R40" s="234">
        <v>10</v>
      </c>
      <c r="S40" s="234">
        <v>16</v>
      </c>
      <c r="T40" s="234">
        <v>2</v>
      </c>
      <c r="U40" s="234">
        <v>17</v>
      </c>
      <c r="V40" s="234">
        <v>2</v>
      </c>
      <c r="W40" s="235">
        <v>21</v>
      </c>
      <c r="X40" s="235">
        <v>26</v>
      </c>
      <c r="Y40" s="234">
        <v>2.3</v>
      </c>
      <c r="Z40" s="235">
        <v>0.35</v>
      </c>
      <c r="AA40" s="235">
        <v>0.35</v>
      </c>
      <c r="AB40" s="234" t="s">
        <v>166</v>
      </c>
      <c r="AC40" s="235">
        <v>89</v>
      </c>
      <c r="AD40" s="235">
        <v>89</v>
      </c>
      <c r="AE40" s="234">
        <v>2295</v>
      </c>
      <c r="AF40" s="234">
        <v>35</v>
      </c>
      <c r="AG40" s="234">
        <v>36</v>
      </c>
      <c r="AH40" s="233" t="s">
        <v>167</v>
      </c>
      <c r="AI40" s="236" t="s">
        <v>168</v>
      </c>
    </row>
    <row r="41" spans="1:35" ht="12.75">
      <c r="A41" s="233">
        <v>99</v>
      </c>
      <c r="B41" s="233" t="s">
        <v>159</v>
      </c>
      <c r="C41" s="233" t="s">
        <v>159</v>
      </c>
      <c r="D41" s="233" t="s">
        <v>160</v>
      </c>
      <c r="E41" s="234">
        <v>9905</v>
      </c>
      <c r="F41" s="233" t="s">
        <v>161</v>
      </c>
      <c r="G41" s="234">
        <v>18</v>
      </c>
      <c r="H41" s="233" t="s">
        <v>246</v>
      </c>
      <c r="I41" s="233" t="s">
        <v>247</v>
      </c>
      <c r="J41" s="233" t="s">
        <v>220</v>
      </c>
      <c r="K41" s="233" t="s">
        <v>221</v>
      </c>
      <c r="L41" s="235">
        <v>0.1714286</v>
      </c>
      <c r="M41" s="235">
        <v>4</v>
      </c>
      <c r="N41" s="235">
        <v>6</v>
      </c>
      <c r="O41" s="234">
        <v>4</v>
      </c>
      <c r="P41" s="234">
        <v>8</v>
      </c>
      <c r="Q41" s="234">
        <v>1</v>
      </c>
      <c r="R41" s="234">
        <v>6</v>
      </c>
      <c r="S41" s="234">
        <v>15</v>
      </c>
      <c r="T41" s="234">
        <v>2</v>
      </c>
      <c r="U41" s="234">
        <v>13</v>
      </c>
      <c r="V41" s="234">
        <v>2</v>
      </c>
      <c r="W41" s="235">
        <v>21</v>
      </c>
      <c r="X41" s="235">
        <v>11</v>
      </c>
      <c r="Y41" s="234">
        <v>2.3</v>
      </c>
      <c r="Z41" s="235">
        <v>0.35</v>
      </c>
      <c r="AA41" s="235">
        <v>0.35</v>
      </c>
      <c r="AB41" s="234" t="s">
        <v>166</v>
      </c>
      <c r="AC41" s="235">
        <v>89</v>
      </c>
      <c r="AD41" s="235">
        <v>89</v>
      </c>
      <c r="AE41" s="234">
        <v>1020</v>
      </c>
      <c r="AF41" s="234">
        <v>35</v>
      </c>
      <c r="AG41" s="234">
        <v>36</v>
      </c>
      <c r="AH41" s="233" t="s">
        <v>167</v>
      </c>
      <c r="AI41" s="236" t="s">
        <v>168</v>
      </c>
    </row>
    <row r="42" spans="1:35" ht="12.75">
      <c r="A42" s="233">
        <v>99</v>
      </c>
      <c r="B42" s="233" t="s">
        <v>159</v>
      </c>
      <c r="C42" s="233" t="s">
        <v>159</v>
      </c>
      <c r="D42" s="233" t="s">
        <v>160</v>
      </c>
      <c r="E42" s="234">
        <v>9904</v>
      </c>
      <c r="F42" s="233" t="s">
        <v>161</v>
      </c>
      <c r="G42" s="234">
        <v>13</v>
      </c>
      <c r="H42" s="233" t="s">
        <v>208</v>
      </c>
      <c r="I42" s="233" t="s">
        <v>248</v>
      </c>
      <c r="J42" s="233" t="s">
        <v>220</v>
      </c>
      <c r="K42" s="233" t="s">
        <v>221</v>
      </c>
      <c r="L42" s="235">
        <v>0.1428571</v>
      </c>
      <c r="M42" s="235">
        <v>3</v>
      </c>
      <c r="N42" s="235">
        <v>5</v>
      </c>
      <c r="O42" s="234">
        <v>3</v>
      </c>
      <c r="P42" s="234">
        <v>8</v>
      </c>
      <c r="Q42" s="234">
        <v>1</v>
      </c>
      <c r="R42" s="234">
        <v>5</v>
      </c>
      <c r="S42" s="234">
        <v>12</v>
      </c>
      <c r="T42" s="234">
        <v>2</v>
      </c>
      <c r="U42" s="234">
        <v>11</v>
      </c>
      <c r="V42" s="234">
        <v>2</v>
      </c>
      <c r="W42" s="235">
        <v>19</v>
      </c>
      <c r="X42" s="235">
        <v>9</v>
      </c>
      <c r="Y42" s="234">
        <v>2.3</v>
      </c>
      <c r="Z42" s="235">
        <v>0.4666666666666667</v>
      </c>
      <c r="AA42" s="235">
        <v>0.31666666666666665</v>
      </c>
      <c r="AB42" s="234" t="s">
        <v>166</v>
      </c>
      <c r="AC42" s="235">
        <v>119</v>
      </c>
      <c r="AD42" s="235">
        <v>81</v>
      </c>
      <c r="AE42" s="234">
        <v>765</v>
      </c>
      <c r="AF42" s="234">
        <v>35</v>
      </c>
      <c r="AG42" s="234">
        <v>36</v>
      </c>
      <c r="AH42" s="233" t="s">
        <v>167</v>
      </c>
      <c r="AI42" s="236" t="s">
        <v>168</v>
      </c>
    </row>
    <row r="43" spans="1:35" ht="12.75">
      <c r="A43" s="233">
        <v>99</v>
      </c>
      <c r="B43" s="233" t="s">
        <v>159</v>
      </c>
      <c r="C43" s="233" t="s">
        <v>159</v>
      </c>
      <c r="D43" s="233" t="s">
        <v>160</v>
      </c>
      <c r="E43" s="234">
        <v>9905</v>
      </c>
      <c r="F43" s="233" t="s">
        <v>161</v>
      </c>
      <c r="G43" s="234">
        <v>12</v>
      </c>
      <c r="H43" s="233" t="s">
        <v>249</v>
      </c>
      <c r="I43" s="233" t="s">
        <v>250</v>
      </c>
      <c r="J43" s="233" t="s">
        <v>220</v>
      </c>
      <c r="K43" s="233" t="s">
        <v>221</v>
      </c>
      <c r="L43" s="235">
        <v>0.08571429</v>
      </c>
      <c r="M43" s="235">
        <v>2</v>
      </c>
      <c r="N43" s="235">
        <v>3</v>
      </c>
      <c r="O43" s="234">
        <v>2</v>
      </c>
      <c r="P43" s="234">
        <v>5</v>
      </c>
      <c r="Q43" s="234">
        <v>1</v>
      </c>
      <c r="R43" s="234">
        <v>3</v>
      </c>
      <c r="S43" s="234">
        <v>7</v>
      </c>
      <c r="T43" s="234">
        <v>1</v>
      </c>
      <c r="U43" s="234">
        <v>6</v>
      </c>
      <c r="V43" s="234">
        <v>1</v>
      </c>
      <c r="W43" s="235">
        <v>19</v>
      </c>
      <c r="X43" s="235">
        <v>6</v>
      </c>
      <c r="Y43" s="234">
        <v>2.3</v>
      </c>
      <c r="Z43" s="235">
        <v>0.4666666666666667</v>
      </c>
      <c r="AA43" s="235">
        <v>0.31666666666666665</v>
      </c>
      <c r="AB43" s="234" t="s">
        <v>166</v>
      </c>
      <c r="AC43" s="235">
        <v>119</v>
      </c>
      <c r="AD43" s="235">
        <v>81</v>
      </c>
      <c r="AE43" s="234">
        <v>510</v>
      </c>
      <c r="AF43" s="234">
        <v>35</v>
      </c>
      <c r="AG43" s="234">
        <v>36</v>
      </c>
      <c r="AH43" s="233" t="s">
        <v>167</v>
      </c>
      <c r="AI43" s="236" t="s">
        <v>191</v>
      </c>
    </row>
    <row r="44" spans="1:35" ht="12.75">
      <c r="A44" s="233">
        <v>99</v>
      </c>
      <c r="B44" s="233" t="s">
        <v>159</v>
      </c>
      <c r="C44" s="233" t="s">
        <v>159</v>
      </c>
      <c r="D44" s="233" t="s">
        <v>191</v>
      </c>
      <c r="E44" s="234">
        <v>9901</v>
      </c>
      <c r="F44" s="233" t="s">
        <v>161</v>
      </c>
      <c r="G44" s="234">
        <v>17</v>
      </c>
      <c r="H44" s="233" t="s">
        <v>251</v>
      </c>
      <c r="I44" s="233" t="s">
        <v>163</v>
      </c>
      <c r="J44" s="233" t="s">
        <v>221</v>
      </c>
      <c r="K44" s="233" t="s">
        <v>220</v>
      </c>
      <c r="L44" s="235">
        <v>0.2571429</v>
      </c>
      <c r="M44" s="235">
        <v>10</v>
      </c>
      <c r="N44" s="235">
        <v>9</v>
      </c>
      <c r="O44" s="234">
        <v>10</v>
      </c>
      <c r="P44" s="234">
        <v>19</v>
      </c>
      <c r="Q44" s="234">
        <v>4</v>
      </c>
      <c r="R44" s="234">
        <v>9</v>
      </c>
      <c r="S44" s="234">
        <v>16</v>
      </c>
      <c r="T44" s="234">
        <v>4</v>
      </c>
      <c r="U44" s="234">
        <v>15</v>
      </c>
      <c r="V44" s="234">
        <v>3</v>
      </c>
      <c r="W44" s="235">
        <v>17</v>
      </c>
      <c r="X44" s="235">
        <v>35</v>
      </c>
      <c r="Y44" s="234">
        <v>2.3</v>
      </c>
      <c r="Z44" s="235">
        <v>0.43333333333333335</v>
      </c>
      <c r="AA44" s="235">
        <v>0.2833333333333333</v>
      </c>
      <c r="AB44" s="234" t="s">
        <v>166</v>
      </c>
      <c r="AC44" s="235">
        <v>110</v>
      </c>
      <c r="AD44" s="235">
        <v>72</v>
      </c>
      <c r="AE44" s="234">
        <v>2550</v>
      </c>
      <c r="AF44" s="234">
        <v>35</v>
      </c>
      <c r="AG44" s="234">
        <v>36</v>
      </c>
      <c r="AH44" s="233" t="s">
        <v>167</v>
      </c>
      <c r="AI44" s="236" t="s">
        <v>168</v>
      </c>
    </row>
    <row r="45" spans="1:35" ht="12.75">
      <c r="A45" s="233">
        <v>99</v>
      </c>
      <c r="B45" s="233" t="s">
        <v>159</v>
      </c>
      <c r="C45" s="233" t="s">
        <v>159</v>
      </c>
      <c r="D45" s="233" t="s">
        <v>191</v>
      </c>
      <c r="E45" s="234">
        <v>9902</v>
      </c>
      <c r="F45" s="233" t="s">
        <v>161</v>
      </c>
      <c r="G45" s="234">
        <v>15</v>
      </c>
      <c r="H45" s="233" t="s">
        <v>173</v>
      </c>
      <c r="I45" s="233" t="s">
        <v>222</v>
      </c>
      <c r="J45" s="233" t="s">
        <v>221</v>
      </c>
      <c r="K45" s="233" t="s">
        <v>220</v>
      </c>
      <c r="L45" s="235">
        <v>0.4285714</v>
      </c>
      <c r="M45" s="235">
        <v>15</v>
      </c>
      <c r="N45" s="235">
        <v>15</v>
      </c>
      <c r="O45" s="234">
        <v>15</v>
      </c>
      <c r="P45" s="234">
        <v>21</v>
      </c>
      <c r="Q45" s="234">
        <v>8</v>
      </c>
      <c r="R45" s="234">
        <v>13</v>
      </c>
      <c r="S45" s="234">
        <v>18</v>
      </c>
      <c r="T45" s="234">
        <v>8</v>
      </c>
      <c r="U45" s="234">
        <v>20</v>
      </c>
      <c r="V45" s="234">
        <v>8</v>
      </c>
      <c r="W45" s="235">
        <v>17</v>
      </c>
      <c r="X45" s="235">
        <v>53</v>
      </c>
      <c r="Y45" s="234">
        <v>2.3</v>
      </c>
      <c r="Z45" s="235">
        <v>0.43333333333333335</v>
      </c>
      <c r="AA45" s="235">
        <v>0.2833333333333333</v>
      </c>
      <c r="AB45" s="234" t="s">
        <v>166</v>
      </c>
      <c r="AC45" s="235">
        <v>110</v>
      </c>
      <c r="AD45" s="235">
        <v>72</v>
      </c>
      <c r="AE45" s="234">
        <v>3825</v>
      </c>
      <c r="AF45" s="234">
        <v>35</v>
      </c>
      <c r="AG45" s="234">
        <v>36</v>
      </c>
      <c r="AH45" s="233" t="s">
        <v>167</v>
      </c>
      <c r="AI45" s="236" t="s">
        <v>168</v>
      </c>
    </row>
    <row r="46" spans="1:35" ht="12.75">
      <c r="A46" s="233">
        <v>99</v>
      </c>
      <c r="B46" s="233" t="s">
        <v>159</v>
      </c>
      <c r="C46" s="233" t="s">
        <v>159</v>
      </c>
      <c r="D46" s="233" t="s">
        <v>191</v>
      </c>
      <c r="E46" s="234">
        <v>9901</v>
      </c>
      <c r="F46" s="233" t="s">
        <v>161</v>
      </c>
      <c r="G46" s="234">
        <v>21</v>
      </c>
      <c r="H46" s="233" t="s">
        <v>252</v>
      </c>
      <c r="I46" s="233" t="s">
        <v>224</v>
      </c>
      <c r="J46" s="233" t="s">
        <v>221</v>
      </c>
      <c r="K46" s="233" t="s">
        <v>220</v>
      </c>
      <c r="L46" s="235">
        <v>0.5142857</v>
      </c>
      <c r="M46" s="235">
        <v>21</v>
      </c>
      <c r="N46" s="235">
        <v>18</v>
      </c>
      <c r="O46" s="234">
        <v>21</v>
      </c>
      <c r="P46" s="234">
        <v>31</v>
      </c>
      <c r="Q46" s="234">
        <v>11</v>
      </c>
      <c r="R46" s="234">
        <v>18</v>
      </c>
      <c r="S46" s="234">
        <v>25</v>
      </c>
      <c r="T46" s="234">
        <v>10</v>
      </c>
      <c r="U46" s="234">
        <v>29</v>
      </c>
      <c r="V46" s="234">
        <v>9</v>
      </c>
      <c r="W46" s="235">
        <v>17</v>
      </c>
      <c r="X46" s="235">
        <v>74</v>
      </c>
      <c r="Y46" s="234">
        <v>2.3</v>
      </c>
      <c r="Z46" s="235">
        <v>0.65</v>
      </c>
      <c r="AA46" s="235">
        <v>0.2833333333333333</v>
      </c>
      <c r="AB46" s="234" t="s">
        <v>166</v>
      </c>
      <c r="AC46" s="235">
        <v>166</v>
      </c>
      <c r="AD46" s="235">
        <v>72</v>
      </c>
      <c r="AE46" s="234">
        <v>5355</v>
      </c>
      <c r="AF46" s="234">
        <v>35</v>
      </c>
      <c r="AG46" s="234">
        <v>36</v>
      </c>
      <c r="AH46" s="233" t="s">
        <v>167</v>
      </c>
      <c r="AI46" s="236" t="s">
        <v>168</v>
      </c>
    </row>
    <row r="47" spans="1:35" ht="12.75">
      <c r="A47" s="233">
        <v>99</v>
      </c>
      <c r="B47" s="233" t="s">
        <v>159</v>
      </c>
      <c r="C47" s="233" t="s">
        <v>159</v>
      </c>
      <c r="D47" s="233" t="s">
        <v>191</v>
      </c>
      <c r="E47" s="234">
        <v>9902</v>
      </c>
      <c r="F47" s="233" t="s">
        <v>161</v>
      </c>
      <c r="G47" s="234">
        <v>17</v>
      </c>
      <c r="H47" s="233" t="s">
        <v>253</v>
      </c>
      <c r="I47" s="233" t="s">
        <v>184</v>
      </c>
      <c r="J47" s="233" t="s">
        <v>221</v>
      </c>
      <c r="K47" s="233" t="s">
        <v>220</v>
      </c>
      <c r="L47" s="235">
        <v>0.5142857</v>
      </c>
      <c r="M47" s="235">
        <v>21</v>
      </c>
      <c r="N47" s="235">
        <v>18</v>
      </c>
      <c r="O47" s="234">
        <v>21</v>
      </c>
      <c r="P47" s="234">
        <v>41</v>
      </c>
      <c r="Q47" s="234">
        <v>10</v>
      </c>
      <c r="R47" s="234">
        <v>17</v>
      </c>
      <c r="S47" s="234">
        <v>22</v>
      </c>
      <c r="T47" s="234">
        <v>6</v>
      </c>
      <c r="U47" s="234">
        <v>35</v>
      </c>
      <c r="V47" s="234">
        <v>7</v>
      </c>
      <c r="W47" s="235">
        <v>17</v>
      </c>
      <c r="X47" s="235">
        <v>74</v>
      </c>
      <c r="Y47" s="234">
        <v>2.3</v>
      </c>
      <c r="Z47" s="235">
        <v>0.48333333333333334</v>
      </c>
      <c r="AA47" s="235">
        <v>0.2833333333333333</v>
      </c>
      <c r="AB47" s="234" t="s">
        <v>166</v>
      </c>
      <c r="AC47" s="235">
        <v>123</v>
      </c>
      <c r="AD47" s="235">
        <v>72</v>
      </c>
      <c r="AE47" s="234">
        <v>5355</v>
      </c>
      <c r="AF47" s="234">
        <v>35</v>
      </c>
      <c r="AG47" s="234">
        <v>36</v>
      </c>
      <c r="AH47" s="233" t="s">
        <v>167</v>
      </c>
      <c r="AI47" s="236" t="s">
        <v>168</v>
      </c>
    </row>
    <row r="48" spans="1:35" ht="12.75">
      <c r="A48" s="233">
        <v>99</v>
      </c>
      <c r="B48" s="233" t="s">
        <v>159</v>
      </c>
      <c r="C48" s="233" t="s">
        <v>159</v>
      </c>
      <c r="D48" s="233" t="s">
        <v>191</v>
      </c>
      <c r="E48" s="234">
        <v>9901</v>
      </c>
      <c r="F48" s="233" t="s">
        <v>161</v>
      </c>
      <c r="G48" s="234">
        <v>22</v>
      </c>
      <c r="H48" s="233" t="s">
        <v>186</v>
      </c>
      <c r="I48" s="233" t="s">
        <v>226</v>
      </c>
      <c r="J48" s="233" t="s">
        <v>221</v>
      </c>
      <c r="K48" s="233" t="s">
        <v>220</v>
      </c>
      <c r="L48" s="235">
        <v>0.4285714</v>
      </c>
      <c r="M48" s="235">
        <v>16</v>
      </c>
      <c r="N48" s="235">
        <v>15</v>
      </c>
      <c r="O48" s="234">
        <v>16</v>
      </c>
      <c r="P48" s="234">
        <v>26</v>
      </c>
      <c r="Q48" s="234">
        <v>8</v>
      </c>
      <c r="R48" s="234">
        <v>15</v>
      </c>
      <c r="S48" s="234">
        <v>23</v>
      </c>
      <c r="T48" s="234">
        <v>8</v>
      </c>
      <c r="U48" s="234">
        <v>27</v>
      </c>
      <c r="V48" s="234">
        <v>8</v>
      </c>
      <c r="W48" s="235">
        <v>17</v>
      </c>
      <c r="X48" s="235">
        <v>56</v>
      </c>
      <c r="Y48" s="234">
        <v>2.3</v>
      </c>
      <c r="Z48" s="235">
        <v>0.43333333333333335</v>
      </c>
      <c r="AA48" s="235">
        <v>0.2833333333333333</v>
      </c>
      <c r="AB48" s="234" t="s">
        <v>166</v>
      </c>
      <c r="AC48" s="235">
        <v>110</v>
      </c>
      <c r="AD48" s="235">
        <v>72</v>
      </c>
      <c r="AE48" s="234">
        <v>4080</v>
      </c>
      <c r="AF48" s="234">
        <v>35</v>
      </c>
      <c r="AG48" s="234">
        <v>36</v>
      </c>
      <c r="AH48" s="233" t="s">
        <v>167</v>
      </c>
      <c r="AI48" s="236" t="s">
        <v>168</v>
      </c>
    </row>
    <row r="49" spans="1:35" ht="12.75">
      <c r="A49" s="233">
        <v>99</v>
      </c>
      <c r="B49" s="233" t="s">
        <v>159</v>
      </c>
      <c r="C49" s="233" t="s">
        <v>159</v>
      </c>
      <c r="D49" s="233" t="s">
        <v>191</v>
      </c>
      <c r="E49" s="234">
        <v>9902</v>
      </c>
      <c r="F49" s="233" t="s">
        <v>161</v>
      </c>
      <c r="G49" s="234">
        <v>17</v>
      </c>
      <c r="H49" s="233" t="s">
        <v>254</v>
      </c>
      <c r="I49" s="233" t="s">
        <v>227</v>
      </c>
      <c r="J49" s="233" t="s">
        <v>221</v>
      </c>
      <c r="K49" s="233" t="s">
        <v>220</v>
      </c>
      <c r="L49" s="235">
        <v>0.3142857</v>
      </c>
      <c r="M49" s="235">
        <v>11</v>
      </c>
      <c r="N49" s="235">
        <v>11</v>
      </c>
      <c r="O49" s="234">
        <v>11</v>
      </c>
      <c r="P49" s="234">
        <v>20</v>
      </c>
      <c r="Q49" s="234">
        <v>6</v>
      </c>
      <c r="R49" s="234">
        <v>8</v>
      </c>
      <c r="S49" s="234">
        <v>16</v>
      </c>
      <c r="T49" s="234">
        <v>3</v>
      </c>
      <c r="U49" s="234">
        <v>18</v>
      </c>
      <c r="V49" s="234">
        <v>6</v>
      </c>
      <c r="W49" s="235">
        <v>18</v>
      </c>
      <c r="X49" s="235">
        <v>37</v>
      </c>
      <c r="Y49" s="234">
        <v>2.3</v>
      </c>
      <c r="Z49" s="235">
        <v>0.48333333333333334</v>
      </c>
      <c r="AA49" s="235">
        <v>0.3</v>
      </c>
      <c r="AB49" s="234" t="s">
        <v>166</v>
      </c>
      <c r="AC49" s="235">
        <v>123</v>
      </c>
      <c r="AD49" s="235">
        <v>76</v>
      </c>
      <c r="AE49" s="234">
        <v>2805</v>
      </c>
      <c r="AF49" s="234">
        <v>35</v>
      </c>
      <c r="AG49" s="234">
        <v>36</v>
      </c>
      <c r="AH49" s="233" t="s">
        <v>167</v>
      </c>
      <c r="AI49" s="236" t="s">
        <v>168</v>
      </c>
    </row>
    <row r="50" spans="1:35" ht="12.75">
      <c r="A50" s="233">
        <v>99</v>
      </c>
      <c r="B50" s="233" t="s">
        <v>159</v>
      </c>
      <c r="C50" s="233" t="s">
        <v>159</v>
      </c>
      <c r="D50" s="233" t="s">
        <v>191</v>
      </c>
      <c r="E50" s="234">
        <v>9901</v>
      </c>
      <c r="F50" s="233" t="s">
        <v>161</v>
      </c>
      <c r="G50" s="234">
        <v>22</v>
      </c>
      <c r="H50" s="233" t="s">
        <v>255</v>
      </c>
      <c r="I50" s="233" t="s">
        <v>229</v>
      </c>
      <c r="J50" s="233" t="s">
        <v>221</v>
      </c>
      <c r="K50" s="233" t="s">
        <v>220</v>
      </c>
      <c r="L50" s="235">
        <v>0.2857143</v>
      </c>
      <c r="M50" s="235">
        <v>10</v>
      </c>
      <c r="N50" s="235">
        <v>10</v>
      </c>
      <c r="O50" s="234">
        <v>10</v>
      </c>
      <c r="P50" s="234">
        <v>31</v>
      </c>
      <c r="Q50" s="234">
        <v>4</v>
      </c>
      <c r="R50" s="234">
        <v>8</v>
      </c>
      <c r="S50" s="234">
        <v>18</v>
      </c>
      <c r="T50" s="234">
        <v>3</v>
      </c>
      <c r="U50" s="234">
        <v>30</v>
      </c>
      <c r="V50" s="234">
        <v>4</v>
      </c>
      <c r="W50" s="235">
        <v>18</v>
      </c>
      <c r="X50" s="235">
        <v>33</v>
      </c>
      <c r="Y50" s="234">
        <v>2.3</v>
      </c>
      <c r="Z50" s="235">
        <v>0.5666666666666667</v>
      </c>
      <c r="AA50" s="235">
        <v>0.3</v>
      </c>
      <c r="AB50" s="234" t="s">
        <v>166</v>
      </c>
      <c r="AC50" s="235">
        <v>144</v>
      </c>
      <c r="AD50" s="235">
        <v>76</v>
      </c>
      <c r="AE50" s="234">
        <v>2550</v>
      </c>
      <c r="AF50" s="234">
        <v>35</v>
      </c>
      <c r="AG50" s="234">
        <v>36</v>
      </c>
      <c r="AH50" s="233" t="s">
        <v>167</v>
      </c>
      <c r="AI50" s="236" t="s">
        <v>168</v>
      </c>
    </row>
    <row r="51" spans="1:35" ht="12.75">
      <c r="A51" s="233">
        <v>99</v>
      </c>
      <c r="B51" s="233" t="s">
        <v>159</v>
      </c>
      <c r="C51" s="233" t="s">
        <v>159</v>
      </c>
      <c r="D51" s="233" t="s">
        <v>191</v>
      </c>
      <c r="E51" s="234">
        <v>9902</v>
      </c>
      <c r="F51" s="233" t="s">
        <v>161</v>
      </c>
      <c r="G51" s="234">
        <v>17</v>
      </c>
      <c r="H51" s="233" t="s">
        <v>256</v>
      </c>
      <c r="I51" s="233" t="s">
        <v>231</v>
      </c>
      <c r="J51" s="233" t="s">
        <v>221</v>
      </c>
      <c r="K51" s="233" t="s">
        <v>220</v>
      </c>
      <c r="L51" s="235">
        <v>0.1714286</v>
      </c>
      <c r="M51" s="235">
        <v>6</v>
      </c>
      <c r="N51" s="235">
        <v>6</v>
      </c>
      <c r="O51" s="234">
        <v>6</v>
      </c>
      <c r="P51" s="234">
        <v>13</v>
      </c>
      <c r="Q51" s="234">
        <v>2</v>
      </c>
      <c r="R51" s="234">
        <v>4</v>
      </c>
      <c r="S51" s="234">
        <v>11</v>
      </c>
      <c r="T51" s="234">
        <v>0</v>
      </c>
      <c r="U51" s="234">
        <v>13</v>
      </c>
      <c r="V51" s="234">
        <v>2</v>
      </c>
      <c r="W51" s="235">
        <v>18</v>
      </c>
      <c r="X51" s="235">
        <v>20</v>
      </c>
      <c r="Y51" s="234">
        <v>2.3</v>
      </c>
      <c r="Z51" s="235">
        <v>0.65</v>
      </c>
      <c r="AA51" s="235">
        <v>0.3</v>
      </c>
      <c r="AB51" s="234" t="s">
        <v>166</v>
      </c>
      <c r="AC51" s="235">
        <v>166</v>
      </c>
      <c r="AD51" s="235">
        <v>76</v>
      </c>
      <c r="AE51" s="234">
        <v>1530</v>
      </c>
      <c r="AF51" s="234">
        <v>35</v>
      </c>
      <c r="AG51" s="234">
        <v>36</v>
      </c>
      <c r="AH51" s="233" t="s">
        <v>167</v>
      </c>
      <c r="AI51" s="236" t="s">
        <v>191</v>
      </c>
    </row>
    <row r="52" spans="1:35" ht="12.75">
      <c r="A52" s="233">
        <v>99</v>
      </c>
      <c r="B52" s="233" t="s">
        <v>159</v>
      </c>
      <c r="C52" s="233" t="s">
        <v>159</v>
      </c>
      <c r="D52" s="233" t="s">
        <v>191</v>
      </c>
      <c r="E52" s="234">
        <v>9903</v>
      </c>
      <c r="F52" s="233" t="s">
        <v>161</v>
      </c>
      <c r="G52" s="234">
        <v>20</v>
      </c>
      <c r="H52" s="233" t="s">
        <v>257</v>
      </c>
      <c r="I52" s="233" t="s">
        <v>233</v>
      </c>
      <c r="J52" s="233" t="s">
        <v>221</v>
      </c>
      <c r="K52" s="233" t="s">
        <v>220</v>
      </c>
      <c r="L52" s="235">
        <v>0.1142857</v>
      </c>
      <c r="M52" s="235">
        <v>5</v>
      </c>
      <c r="N52" s="235">
        <v>4</v>
      </c>
      <c r="O52" s="234">
        <v>5</v>
      </c>
      <c r="P52" s="234">
        <v>15</v>
      </c>
      <c r="Q52" s="234">
        <v>0</v>
      </c>
      <c r="R52" s="234">
        <v>4</v>
      </c>
      <c r="S52" s="234">
        <v>15</v>
      </c>
      <c r="T52" s="234">
        <v>0</v>
      </c>
      <c r="U52" s="234">
        <v>15</v>
      </c>
      <c r="V52" s="234">
        <v>0</v>
      </c>
      <c r="W52" s="235">
        <v>17</v>
      </c>
      <c r="X52" s="235">
        <v>18</v>
      </c>
      <c r="Y52" s="234">
        <v>2.3</v>
      </c>
      <c r="Z52" s="235">
        <v>0.43333333333333335</v>
      </c>
      <c r="AA52" s="235">
        <v>0.2833333333333333</v>
      </c>
      <c r="AB52" s="234" t="s">
        <v>166</v>
      </c>
      <c r="AC52" s="235">
        <v>110</v>
      </c>
      <c r="AD52" s="235">
        <v>72</v>
      </c>
      <c r="AE52" s="234">
        <v>1275</v>
      </c>
      <c r="AF52" s="234">
        <v>35</v>
      </c>
      <c r="AG52" s="234">
        <v>36</v>
      </c>
      <c r="AH52" s="233" t="s">
        <v>167</v>
      </c>
      <c r="AI52" s="236" t="s">
        <v>191</v>
      </c>
    </row>
    <row r="53" spans="1:35" ht="12.75">
      <c r="A53" s="233">
        <v>99</v>
      </c>
      <c r="B53" s="233" t="s">
        <v>159</v>
      </c>
      <c r="C53" s="233" t="s">
        <v>159</v>
      </c>
      <c r="D53" s="233" t="s">
        <v>191</v>
      </c>
      <c r="E53" s="234">
        <v>9904</v>
      </c>
      <c r="F53" s="233" t="s">
        <v>161</v>
      </c>
      <c r="G53" s="234">
        <v>13</v>
      </c>
      <c r="H53" s="233" t="s">
        <v>258</v>
      </c>
      <c r="I53" s="233" t="s">
        <v>235</v>
      </c>
      <c r="J53" s="233" t="s">
        <v>221</v>
      </c>
      <c r="K53" s="233" t="s">
        <v>220</v>
      </c>
      <c r="L53" s="235">
        <v>0.1142857</v>
      </c>
      <c r="M53" s="235">
        <v>4</v>
      </c>
      <c r="N53" s="235">
        <v>4</v>
      </c>
      <c r="O53" s="234">
        <v>4</v>
      </c>
      <c r="P53" s="234">
        <v>11</v>
      </c>
      <c r="Q53" s="234">
        <v>0</v>
      </c>
      <c r="R53" s="234">
        <v>4</v>
      </c>
      <c r="S53" s="234">
        <v>9</v>
      </c>
      <c r="T53" s="234">
        <v>0</v>
      </c>
      <c r="U53" s="234">
        <v>10</v>
      </c>
      <c r="V53" s="234">
        <v>0</v>
      </c>
      <c r="W53" s="235">
        <v>17</v>
      </c>
      <c r="X53" s="235">
        <v>14</v>
      </c>
      <c r="Y53" s="234">
        <v>2.3</v>
      </c>
      <c r="Z53" s="235">
        <v>0.43333333333333335</v>
      </c>
      <c r="AA53" s="235">
        <v>0.2833333333333333</v>
      </c>
      <c r="AB53" s="234" t="s">
        <v>166</v>
      </c>
      <c r="AC53" s="235">
        <v>110</v>
      </c>
      <c r="AD53" s="235">
        <v>72</v>
      </c>
      <c r="AE53" s="234">
        <v>1020</v>
      </c>
      <c r="AF53" s="234">
        <v>35</v>
      </c>
      <c r="AG53" s="234">
        <v>36</v>
      </c>
      <c r="AH53" s="233" t="s">
        <v>167</v>
      </c>
      <c r="AI53" s="236" t="s">
        <v>191</v>
      </c>
    </row>
    <row r="54" spans="1:35" ht="12.75">
      <c r="A54" s="233">
        <v>99</v>
      </c>
      <c r="B54" s="233" t="s">
        <v>159</v>
      </c>
      <c r="C54" s="233" t="s">
        <v>159</v>
      </c>
      <c r="D54" s="233" t="s">
        <v>191</v>
      </c>
      <c r="E54" s="234">
        <v>9903</v>
      </c>
      <c r="F54" s="233" t="s">
        <v>161</v>
      </c>
      <c r="G54" s="234">
        <v>26</v>
      </c>
      <c r="H54" s="233" t="s">
        <v>259</v>
      </c>
      <c r="I54" s="233" t="s">
        <v>237</v>
      </c>
      <c r="J54" s="233" t="s">
        <v>221</v>
      </c>
      <c r="K54" s="233" t="s">
        <v>220</v>
      </c>
      <c r="L54" s="235">
        <v>0.1714286</v>
      </c>
      <c r="M54" s="235">
        <v>7</v>
      </c>
      <c r="N54" s="235">
        <v>6</v>
      </c>
      <c r="O54" s="234">
        <v>7</v>
      </c>
      <c r="P54" s="234">
        <v>16</v>
      </c>
      <c r="Q54" s="234">
        <v>2</v>
      </c>
      <c r="R54" s="234">
        <v>6</v>
      </c>
      <c r="S54" s="234">
        <v>13</v>
      </c>
      <c r="T54" s="234">
        <v>1</v>
      </c>
      <c r="U54" s="234">
        <v>15</v>
      </c>
      <c r="V54" s="234">
        <v>2</v>
      </c>
      <c r="W54" s="235">
        <v>19</v>
      </c>
      <c r="X54" s="235">
        <v>22</v>
      </c>
      <c r="Y54" s="234">
        <v>2.3</v>
      </c>
      <c r="Z54" s="235">
        <v>0.48333333333333334</v>
      </c>
      <c r="AA54" s="235">
        <v>0.31666666666666665</v>
      </c>
      <c r="AB54" s="234" t="s">
        <v>166</v>
      </c>
      <c r="AC54" s="235">
        <v>123</v>
      </c>
      <c r="AD54" s="235">
        <v>81</v>
      </c>
      <c r="AE54" s="234">
        <v>1785</v>
      </c>
      <c r="AF54" s="234">
        <v>35</v>
      </c>
      <c r="AG54" s="234">
        <v>36</v>
      </c>
      <c r="AH54" s="233" t="s">
        <v>167</v>
      </c>
      <c r="AI54" s="236" t="s">
        <v>168</v>
      </c>
    </row>
    <row r="55" spans="1:35" ht="12.75">
      <c r="A55" s="233">
        <v>99</v>
      </c>
      <c r="B55" s="233" t="s">
        <v>159</v>
      </c>
      <c r="C55" s="233" t="s">
        <v>159</v>
      </c>
      <c r="D55" s="233" t="s">
        <v>191</v>
      </c>
      <c r="E55" s="234">
        <v>9904</v>
      </c>
      <c r="F55" s="233" t="s">
        <v>161</v>
      </c>
      <c r="G55" s="234">
        <v>21</v>
      </c>
      <c r="H55" s="233" t="s">
        <v>260</v>
      </c>
      <c r="I55" s="233" t="s">
        <v>239</v>
      </c>
      <c r="J55" s="233" t="s">
        <v>221</v>
      </c>
      <c r="K55" s="233" t="s">
        <v>220</v>
      </c>
      <c r="L55" s="235">
        <v>0.1428571</v>
      </c>
      <c r="M55" s="235">
        <v>5</v>
      </c>
      <c r="N55" s="235">
        <v>5</v>
      </c>
      <c r="O55" s="234">
        <v>5</v>
      </c>
      <c r="P55" s="234">
        <v>13</v>
      </c>
      <c r="Q55" s="234">
        <v>0</v>
      </c>
      <c r="R55" s="234">
        <v>4</v>
      </c>
      <c r="S55" s="234">
        <v>11</v>
      </c>
      <c r="T55" s="234">
        <v>0</v>
      </c>
      <c r="U55" s="234">
        <v>13</v>
      </c>
      <c r="V55" s="234">
        <v>0</v>
      </c>
      <c r="W55" s="235">
        <v>19</v>
      </c>
      <c r="X55" s="235">
        <v>16</v>
      </c>
      <c r="Y55" s="234">
        <v>2.3</v>
      </c>
      <c r="Z55" s="235">
        <v>0.7166666666666667</v>
      </c>
      <c r="AA55" s="235">
        <v>0.31666666666666665</v>
      </c>
      <c r="AB55" s="234" t="s">
        <v>166</v>
      </c>
      <c r="AC55" s="235">
        <v>183</v>
      </c>
      <c r="AD55" s="235">
        <v>81</v>
      </c>
      <c r="AE55" s="234">
        <v>1275</v>
      </c>
      <c r="AF55" s="234">
        <v>35</v>
      </c>
      <c r="AG55" s="234">
        <v>36</v>
      </c>
      <c r="AH55" s="233" t="s">
        <v>167</v>
      </c>
      <c r="AI55" s="236" t="s">
        <v>168</v>
      </c>
    </row>
    <row r="56" spans="1:35" ht="12.75">
      <c r="A56" s="233">
        <v>99</v>
      </c>
      <c r="B56" s="233" t="s">
        <v>159</v>
      </c>
      <c r="C56" s="233" t="s">
        <v>159</v>
      </c>
      <c r="D56" s="233" t="s">
        <v>191</v>
      </c>
      <c r="E56" s="234">
        <v>9905</v>
      </c>
      <c r="F56" s="233" t="s">
        <v>161</v>
      </c>
      <c r="G56" s="234">
        <v>11</v>
      </c>
      <c r="H56" s="233" t="s">
        <v>261</v>
      </c>
      <c r="I56" s="233" t="s">
        <v>241</v>
      </c>
      <c r="J56" s="233" t="s">
        <v>221</v>
      </c>
      <c r="K56" s="233" t="s">
        <v>220</v>
      </c>
      <c r="L56" s="235">
        <v>0.1428571</v>
      </c>
      <c r="M56" s="235">
        <v>5</v>
      </c>
      <c r="N56" s="235">
        <v>5</v>
      </c>
      <c r="O56" s="234">
        <v>5</v>
      </c>
      <c r="P56" s="234">
        <v>13</v>
      </c>
      <c r="Q56" s="234">
        <v>1</v>
      </c>
      <c r="R56" s="234">
        <v>4</v>
      </c>
      <c r="S56" s="234">
        <v>13</v>
      </c>
      <c r="T56" s="234">
        <v>1</v>
      </c>
      <c r="U56" s="234">
        <v>13</v>
      </c>
      <c r="V56" s="234">
        <v>1</v>
      </c>
      <c r="W56" s="235">
        <v>19</v>
      </c>
      <c r="X56" s="235">
        <v>16</v>
      </c>
      <c r="Y56" s="234">
        <v>2.3</v>
      </c>
      <c r="Z56" s="235">
        <v>0.4666666666666667</v>
      </c>
      <c r="AA56" s="235">
        <v>0.31666666666666665</v>
      </c>
      <c r="AB56" s="234" t="s">
        <v>166</v>
      </c>
      <c r="AC56" s="235">
        <v>119</v>
      </c>
      <c r="AD56" s="235">
        <v>81</v>
      </c>
      <c r="AE56" s="234">
        <v>1275</v>
      </c>
      <c r="AF56" s="234">
        <v>35</v>
      </c>
      <c r="AG56" s="234">
        <v>36</v>
      </c>
      <c r="AH56" s="233" t="s">
        <v>167</v>
      </c>
      <c r="AI56" s="236" t="s">
        <v>168</v>
      </c>
    </row>
    <row r="57" spans="1:35" ht="12.75">
      <c r="A57" s="233">
        <v>99</v>
      </c>
      <c r="B57" s="233" t="s">
        <v>159</v>
      </c>
      <c r="C57" s="233" t="s">
        <v>159</v>
      </c>
      <c r="D57" s="233" t="s">
        <v>191</v>
      </c>
      <c r="E57" s="234">
        <v>9903</v>
      </c>
      <c r="F57" s="233" t="s">
        <v>161</v>
      </c>
      <c r="G57" s="234">
        <v>28</v>
      </c>
      <c r="H57" s="233" t="s">
        <v>240</v>
      </c>
      <c r="I57" s="233" t="s">
        <v>199</v>
      </c>
      <c r="J57" s="233" t="s">
        <v>221</v>
      </c>
      <c r="K57" s="233" t="s">
        <v>220</v>
      </c>
      <c r="L57" s="235">
        <v>0.2285714</v>
      </c>
      <c r="M57" s="235">
        <v>8</v>
      </c>
      <c r="N57" s="235">
        <v>8</v>
      </c>
      <c r="O57" s="234">
        <v>8</v>
      </c>
      <c r="P57" s="234">
        <v>16</v>
      </c>
      <c r="Q57" s="234">
        <v>5</v>
      </c>
      <c r="R57" s="234">
        <v>6</v>
      </c>
      <c r="S57" s="234">
        <v>15</v>
      </c>
      <c r="T57" s="234">
        <v>1</v>
      </c>
      <c r="U57" s="234">
        <v>14</v>
      </c>
      <c r="V57" s="234">
        <v>3</v>
      </c>
      <c r="W57" s="235">
        <v>19</v>
      </c>
      <c r="X57" s="235">
        <v>25</v>
      </c>
      <c r="Y57" s="234">
        <v>2.3</v>
      </c>
      <c r="Z57" s="235">
        <v>0.8166666666666667</v>
      </c>
      <c r="AA57" s="235">
        <v>0.31666666666666665</v>
      </c>
      <c r="AB57" s="234" t="s">
        <v>166</v>
      </c>
      <c r="AC57" s="235">
        <v>208</v>
      </c>
      <c r="AD57" s="235">
        <v>81</v>
      </c>
      <c r="AE57" s="234">
        <v>2040</v>
      </c>
      <c r="AF57" s="234">
        <v>35</v>
      </c>
      <c r="AG57" s="234">
        <v>36</v>
      </c>
      <c r="AH57" s="233" t="s">
        <v>167</v>
      </c>
      <c r="AI57" s="236" t="s">
        <v>168</v>
      </c>
    </row>
    <row r="58" spans="1:35" ht="12.75">
      <c r="A58" s="233">
        <v>99</v>
      </c>
      <c r="B58" s="233" t="s">
        <v>159</v>
      </c>
      <c r="C58" s="233" t="s">
        <v>159</v>
      </c>
      <c r="D58" s="233" t="s">
        <v>191</v>
      </c>
      <c r="E58" s="234">
        <v>9904</v>
      </c>
      <c r="F58" s="233" t="s">
        <v>161</v>
      </c>
      <c r="G58" s="234">
        <v>21</v>
      </c>
      <c r="H58" s="233" t="s">
        <v>242</v>
      </c>
      <c r="I58" s="233" t="s">
        <v>244</v>
      </c>
      <c r="J58" s="233" t="s">
        <v>221</v>
      </c>
      <c r="K58" s="233" t="s">
        <v>220</v>
      </c>
      <c r="L58" s="235">
        <v>0.2</v>
      </c>
      <c r="M58" s="235">
        <v>8</v>
      </c>
      <c r="N58" s="235">
        <v>7</v>
      </c>
      <c r="O58" s="234">
        <v>8</v>
      </c>
      <c r="P58" s="234">
        <v>17</v>
      </c>
      <c r="Q58" s="234">
        <v>3</v>
      </c>
      <c r="R58" s="234">
        <v>6</v>
      </c>
      <c r="S58" s="234">
        <v>11</v>
      </c>
      <c r="T58" s="234">
        <v>1</v>
      </c>
      <c r="U58" s="234">
        <v>17</v>
      </c>
      <c r="V58" s="234">
        <v>3</v>
      </c>
      <c r="W58" s="235">
        <v>19</v>
      </c>
      <c r="X58" s="235">
        <v>25</v>
      </c>
      <c r="Y58" s="234">
        <v>2.3</v>
      </c>
      <c r="Z58" s="235">
        <v>0.65</v>
      </c>
      <c r="AA58" s="235">
        <v>0.31666666666666665</v>
      </c>
      <c r="AB58" s="234" t="s">
        <v>166</v>
      </c>
      <c r="AC58" s="235">
        <v>166</v>
      </c>
      <c r="AD58" s="235">
        <v>81</v>
      </c>
      <c r="AE58" s="234">
        <v>2040</v>
      </c>
      <c r="AF58" s="234">
        <v>35</v>
      </c>
      <c r="AG58" s="234">
        <v>36</v>
      </c>
      <c r="AH58" s="233" t="s">
        <v>167</v>
      </c>
      <c r="AI58" s="236" t="s">
        <v>168</v>
      </c>
    </row>
    <row r="59" spans="1:35" ht="12.75">
      <c r="A59" s="233">
        <v>99</v>
      </c>
      <c r="B59" s="233" t="s">
        <v>159</v>
      </c>
      <c r="C59" s="233" t="s">
        <v>159</v>
      </c>
      <c r="D59" s="233" t="s">
        <v>191</v>
      </c>
      <c r="E59" s="234">
        <v>9905</v>
      </c>
      <c r="F59" s="233" t="s">
        <v>161</v>
      </c>
      <c r="G59" s="234">
        <v>21</v>
      </c>
      <c r="H59" s="233" t="s">
        <v>262</v>
      </c>
      <c r="I59" s="233" t="s">
        <v>246</v>
      </c>
      <c r="J59" s="233" t="s">
        <v>221</v>
      </c>
      <c r="K59" s="233" t="s">
        <v>220</v>
      </c>
      <c r="L59" s="235">
        <v>0.2571429</v>
      </c>
      <c r="M59" s="235">
        <v>10</v>
      </c>
      <c r="N59" s="235">
        <v>9</v>
      </c>
      <c r="O59" s="234">
        <v>10</v>
      </c>
      <c r="P59" s="234">
        <v>19</v>
      </c>
      <c r="Q59" s="234">
        <v>2</v>
      </c>
      <c r="R59" s="234">
        <v>9</v>
      </c>
      <c r="S59" s="234">
        <v>15</v>
      </c>
      <c r="T59" s="234">
        <v>2</v>
      </c>
      <c r="U59" s="234">
        <v>18</v>
      </c>
      <c r="V59" s="234">
        <v>2</v>
      </c>
      <c r="W59" s="235">
        <v>20</v>
      </c>
      <c r="X59" s="235">
        <v>30</v>
      </c>
      <c r="Y59" s="234">
        <v>2.3</v>
      </c>
      <c r="Z59" s="235">
        <v>0.8333333333333334</v>
      </c>
      <c r="AA59" s="235">
        <v>0.3333333333333333</v>
      </c>
      <c r="AB59" s="234" t="s">
        <v>166</v>
      </c>
      <c r="AC59" s="235">
        <v>212</v>
      </c>
      <c r="AD59" s="235">
        <v>85</v>
      </c>
      <c r="AE59" s="234">
        <v>2550</v>
      </c>
      <c r="AF59" s="234">
        <v>35</v>
      </c>
      <c r="AG59" s="234">
        <v>36</v>
      </c>
      <c r="AH59" s="233" t="s">
        <v>167</v>
      </c>
      <c r="AI59" s="236" t="s">
        <v>168</v>
      </c>
    </row>
    <row r="60" spans="1:35" ht="12.75">
      <c r="A60" s="233">
        <v>99</v>
      </c>
      <c r="B60" s="233" t="s">
        <v>159</v>
      </c>
      <c r="C60" s="233" t="s">
        <v>159</v>
      </c>
      <c r="D60" s="233" t="s">
        <v>191</v>
      </c>
      <c r="E60" s="234">
        <v>9904</v>
      </c>
      <c r="F60" s="233" t="s">
        <v>161</v>
      </c>
      <c r="G60" s="234">
        <v>18</v>
      </c>
      <c r="H60" s="233" t="s">
        <v>263</v>
      </c>
      <c r="I60" s="233" t="s">
        <v>208</v>
      </c>
      <c r="J60" s="233" t="s">
        <v>221</v>
      </c>
      <c r="K60" s="233" t="s">
        <v>220</v>
      </c>
      <c r="L60" s="235">
        <v>0.2571429</v>
      </c>
      <c r="M60" s="235">
        <v>9</v>
      </c>
      <c r="N60" s="235">
        <v>9</v>
      </c>
      <c r="O60" s="234">
        <v>9</v>
      </c>
      <c r="P60" s="234">
        <v>16</v>
      </c>
      <c r="Q60" s="234">
        <v>4</v>
      </c>
      <c r="R60" s="234">
        <v>8</v>
      </c>
      <c r="S60" s="234">
        <v>16</v>
      </c>
      <c r="T60" s="234">
        <v>2</v>
      </c>
      <c r="U60" s="234">
        <v>16</v>
      </c>
      <c r="V60" s="234">
        <v>4</v>
      </c>
      <c r="W60" s="235">
        <v>20</v>
      </c>
      <c r="X60" s="235">
        <v>27</v>
      </c>
      <c r="Y60" s="234">
        <v>2.3</v>
      </c>
      <c r="Z60" s="235">
        <v>0.6666666666666666</v>
      </c>
      <c r="AA60" s="235">
        <v>0.3333333333333333</v>
      </c>
      <c r="AB60" s="234" t="s">
        <v>166</v>
      </c>
      <c r="AC60" s="235">
        <v>170</v>
      </c>
      <c r="AD60" s="235">
        <v>85</v>
      </c>
      <c r="AE60" s="234">
        <v>2295</v>
      </c>
      <c r="AF60" s="234">
        <v>35</v>
      </c>
      <c r="AG60" s="234">
        <v>36</v>
      </c>
      <c r="AH60" s="233" t="s">
        <v>167</v>
      </c>
      <c r="AI60" s="236" t="s">
        <v>168</v>
      </c>
    </row>
    <row r="61" spans="1:35" ht="12.75">
      <c r="A61" s="233">
        <v>99</v>
      </c>
      <c r="B61" s="233" t="s">
        <v>159</v>
      </c>
      <c r="C61" s="233" t="s">
        <v>159</v>
      </c>
      <c r="D61" s="233" t="s">
        <v>191</v>
      </c>
      <c r="E61" s="234">
        <v>9905</v>
      </c>
      <c r="F61" s="233" t="s">
        <v>161</v>
      </c>
      <c r="G61" s="234">
        <v>22</v>
      </c>
      <c r="H61" s="233" t="s">
        <v>264</v>
      </c>
      <c r="I61" s="233" t="s">
        <v>249</v>
      </c>
      <c r="J61" s="233" t="s">
        <v>221</v>
      </c>
      <c r="K61" s="233" t="s">
        <v>220</v>
      </c>
      <c r="L61" s="235">
        <v>0.1714286</v>
      </c>
      <c r="M61" s="235">
        <v>6</v>
      </c>
      <c r="N61" s="235">
        <v>6</v>
      </c>
      <c r="O61" s="234">
        <v>6</v>
      </c>
      <c r="P61" s="234">
        <v>15</v>
      </c>
      <c r="Q61" s="234">
        <v>2</v>
      </c>
      <c r="R61" s="234">
        <v>5</v>
      </c>
      <c r="S61" s="234">
        <v>12</v>
      </c>
      <c r="T61" s="234">
        <v>0</v>
      </c>
      <c r="U61" s="234">
        <v>14</v>
      </c>
      <c r="V61" s="234">
        <v>2</v>
      </c>
      <c r="W61" s="235">
        <v>18</v>
      </c>
      <c r="X61" s="235">
        <v>20</v>
      </c>
      <c r="Y61" s="234">
        <v>2.3</v>
      </c>
      <c r="Z61" s="235">
        <v>0.6166666666666667</v>
      </c>
      <c r="AA61" s="235">
        <v>0.3</v>
      </c>
      <c r="AB61" s="234" t="s">
        <v>166</v>
      </c>
      <c r="AC61" s="235">
        <v>157</v>
      </c>
      <c r="AD61" s="235">
        <v>76</v>
      </c>
      <c r="AE61" s="234">
        <v>1530</v>
      </c>
      <c r="AF61" s="234">
        <v>35</v>
      </c>
      <c r="AG61" s="234">
        <v>36</v>
      </c>
      <c r="AH61" s="233" t="s">
        <v>167</v>
      </c>
      <c r="AI61" s="236" t="s">
        <v>191</v>
      </c>
    </row>
    <row r="62" spans="1:35" ht="12.75">
      <c r="A62" s="233">
        <v>101</v>
      </c>
      <c r="B62" s="233" t="s">
        <v>159</v>
      </c>
      <c r="C62" s="233" t="s">
        <v>265</v>
      </c>
      <c r="D62" s="233" t="s">
        <v>160</v>
      </c>
      <c r="E62" s="234">
        <v>15002</v>
      </c>
      <c r="F62" s="233" t="s">
        <v>161</v>
      </c>
      <c r="G62" s="234">
        <v>32</v>
      </c>
      <c r="H62" s="233" t="s">
        <v>266</v>
      </c>
      <c r="I62" s="233" t="s">
        <v>267</v>
      </c>
      <c r="J62" s="233" t="s">
        <v>268</v>
      </c>
      <c r="K62" s="233" t="s">
        <v>269</v>
      </c>
      <c r="L62" s="235">
        <v>1.196429</v>
      </c>
      <c r="M62" s="235">
        <v>68</v>
      </c>
      <c r="N62" s="235">
        <v>67</v>
      </c>
      <c r="O62" s="234">
        <v>68</v>
      </c>
      <c r="P62" s="234">
        <v>80</v>
      </c>
      <c r="Q62" s="234">
        <v>54</v>
      </c>
      <c r="R62" s="234">
        <v>68</v>
      </c>
      <c r="S62" s="234">
        <v>80</v>
      </c>
      <c r="T62" s="234">
        <v>54</v>
      </c>
      <c r="U62" s="234">
        <v>78</v>
      </c>
      <c r="V62" s="234">
        <v>53</v>
      </c>
      <c r="W62" s="235">
        <v>48</v>
      </c>
      <c r="X62" s="235">
        <v>85</v>
      </c>
      <c r="Y62" s="234">
        <v>13.3</v>
      </c>
      <c r="Z62" s="235">
        <v>1.05</v>
      </c>
      <c r="AA62" s="235">
        <v>0.8</v>
      </c>
      <c r="AB62" s="234" t="s">
        <v>166</v>
      </c>
      <c r="AC62" s="235">
        <v>268</v>
      </c>
      <c r="AD62" s="235">
        <v>204</v>
      </c>
      <c r="AE62" s="234">
        <v>17340</v>
      </c>
      <c r="AF62" s="234">
        <v>56</v>
      </c>
      <c r="AG62" s="234">
        <v>68</v>
      </c>
      <c r="AH62" s="233" t="s">
        <v>167</v>
      </c>
      <c r="AI62" s="236" t="s">
        <v>191</v>
      </c>
    </row>
    <row r="63" spans="1:35" ht="12.75">
      <c r="A63" s="233">
        <v>101</v>
      </c>
      <c r="B63" s="233" t="s">
        <v>159</v>
      </c>
      <c r="C63" s="233" t="s">
        <v>265</v>
      </c>
      <c r="D63" s="233" t="s">
        <v>160</v>
      </c>
      <c r="E63" s="234">
        <v>15006</v>
      </c>
      <c r="F63" s="233" t="s">
        <v>161</v>
      </c>
      <c r="G63" s="234">
        <v>29</v>
      </c>
      <c r="H63" s="233" t="s">
        <v>270</v>
      </c>
      <c r="I63" s="233" t="s">
        <v>271</v>
      </c>
      <c r="J63" s="233" t="s">
        <v>272</v>
      </c>
      <c r="K63" s="233" t="s">
        <v>269</v>
      </c>
      <c r="L63" s="235">
        <v>1.160714</v>
      </c>
      <c r="M63" s="235">
        <v>84</v>
      </c>
      <c r="N63" s="235">
        <v>65</v>
      </c>
      <c r="O63" s="234">
        <v>84</v>
      </c>
      <c r="P63" s="234">
        <v>114</v>
      </c>
      <c r="Q63" s="234">
        <v>41</v>
      </c>
      <c r="R63" s="234">
        <v>84</v>
      </c>
      <c r="S63" s="234">
        <v>114</v>
      </c>
      <c r="T63" s="234">
        <v>41</v>
      </c>
      <c r="U63" s="234">
        <v>84</v>
      </c>
      <c r="V63" s="234">
        <v>36</v>
      </c>
      <c r="W63" s="235">
        <v>50</v>
      </c>
      <c r="X63" s="235">
        <v>101</v>
      </c>
      <c r="Y63" s="234">
        <v>14.5</v>
      </c>
      <c r="Z63" s="235">
        <v>1.1666666666666667</v>
      </c>
      <c r="AA63" s="235">
        <v>0.8333333333333334</v>
      </c>
      <c r="AB63" s="234" t="s">
        <v>166</v>
      </c>
      <c r="AC63" s="235">
        <v>298</v>
      </c>
      <c r="AD63" s="235">
        <v>212</v>
      </c>
      <c r="AE63" s="234">
        <v>21420</v>
      </c>
      <c r="AF63" s="234">
        <v>56</v>
      </c>
      <c r="AG63" s="234">
        <v>68</v>
      </c>
      <c r="AH63" s="233" t="s">
        <v>167</v>
      </c>
      <c r="AI63" s="236" t="s">
        <v>168</v>
      </c>
    </row>
    <row r="64" spans="1:35" ht="12.75">
      <c r="A64" s="233">
        <v>101</v>
      </c>
      <c r="B64" s="233" t="s">
        <v>159</v>
      </c>
      <c r="C64" s="233" t="s">
        <v>265</v>
      </c>
      <c r="D64" s="233" t="s">
        <v>160</v>
      </c>
      <c r="E64" s="234">
        <v>10103</v>
      </c>
      <c r="F64" s="233" t="s">
        <v>161</v>
      </c>
      <c r="G64" s="234">
        <v>40</v>
      </c>
      <c r="H64" s="233" t="s">
        <v>273</v>
      </c>
      <c r="I64" s="233" t="s">
        <v>163</v>
      </c>
      <c r="J64" s="233" t="s">
        <v>268</v>
      </c>
      <c r="K64" s="233" t="s">
        <v>269</v>
      </c>
      <c r="L64" s="235">
        <v>0.75</v>
      </c>
      <c r="M64" s="235">
        <v>50</v>
      </c>
      <c r="N64" s="235">
        <v>42</v>
      </c>
      <c r="O64" s="234">
        <v>50</v>
      </c>
      <c r="P64" s="234">
        <v>105</v>
      </c>
      <c r="Q64" s="234">
        <v>33</v>
      </c>
      <c r="R64" s="234">
        <v>50</v>
      </c>
      <c r="S64" s="234">
        <v>105</v>
      </c>
      <c r="T64" s="234">
        <v>33</v>
      </c>
      <c r="U64" s="234">
        <v>80</v>
      </c>
      <c r="V64" s="234">
        <v>29</v>
      </c>
      <c r="W64" s="235">
        <v>48</v>
      </c>
      <c r="X64" s="235">
        <v>62</v>
      </c>
      <c r="Y64" s="234">
        <v>13.3</v>
      </c>
      <c r="Z64" s="235">
        <v>1.05</v>
      </c>
      <c r="AA64" s="235">
        <v>0.8</v>
      </c>
      <c r="AB64" s="234" t="s">
        <v>166</v>
      </c>
      <c r="AC64" s="235">
        <v>268</v>
      </c>
      <c r="AD64" s="235">
        <v>204</v>
      </c>
      <c r="AE64" s="234">
        <v>12750</v>
      </c>
      <c r="AF64" s="234">
        <v>56</v>
      </c>
      <c r="AG64" s="234">
        <v>68</v>
      </c>
      <c r="AH64" s="233" t="s">
        <v>167</v>
      </c>
      <c r="AI64" s="236" t="s">
        <v>168</v>
      </c>
    </row>
    <row r="65" spans="1:35" ht="12.75">
      <c r="A65" s="233">
        <v>101</v>
      </c>
      <c r="B65" s="233" t="s">
        <v>159</v>
      </c>
      <c r="C65" s="233" t="s">
        <v>265</v>
      </c>
      <c r="D65" s="233" t="s">
        <v>160</v>
      </c>
      <c r="E65" s="234">
        <v>10104</v>
      </c>
      <c r="F65" s="233" t="s">
        <v>161</v>
      </c>
      <c r="G65" s="234">
        <v>34</v>
      </c>
      <c r="H65" s="233" t="s">
        <v>274</v>
      </c>
      <c r="I65" s="233" t="s">
        <v>275</v>
      </c>
      <c r="J65" s="233" t="s">
        <v>272</v>
      </c>
      <c r="K65" s="233" t="s">
        <v>269</v>
      </c>
      <c r="L65" s="235">
        <v>0.8928571</v>
      </c>
      <c r="M65" s="235">
        <v>60</v>
      </c>
      <c r="N65" s="235">
        <v>50</v>
      </c>
      <c r="O65" s="234">
        <v>60</v>
      </c>
      <c r="P65" s="234">
        <v>125</v>
      </c>
      <c r="Q65" s="234">
        <v>34</v>
      </c>
      <c r="R65" s="234">
        <v>60</v>
      </c>
      <c r="S65" s="234">
        <v>125</v>
      </c>
      <c r="T65" s="234">
        <v>34</v>
      </c>
      <c r="U65" s="234">
        <v>83</v>
      </c>
      <c r="V65" s="234">
        <v>25</v>
      </c>
      <c r="W65" s="235">
        <v>50</v>
      </c>
      <c r="X65" s="235">
        <v>72</v>
      </c>
      <c r="Y65" s="234">
        <v>14.5</v>
      </c>
      <c r="Z65" s="235">
        <v>1.1666666666666667</v>
      </c>
      <c r="AA65" s="235">
        <v>0.8333333333333334</v>
      </c>
      <c r="AB65" s="234" t="s">
        <v>166</v>
      </c>
      <c r="AC65" s="235">
        <v>298</v>
      </c>
      <c r="AD65" s="235">
        <v>212</v>
      </c>
      <c r="AE65" s="234">
        <v>15300</v>
      </c>
      <c r="AF65" s="234">
        <v>56</v>
      </c>
      <c r="AG65" s="234">
        <v>68</v>
      </c>
      <c r="AH65" s="233" t="s">
        <v>167</v>
      </c>
      <c r="AI65" s="236" t="s">
        <v>168</v>
      </c>
    </row>
    <row r="66" spans="1:35" ht="12.75">
      <c r="A66" s="233">
        <v>101</v>
      </c>
      <c r="B66" s="233" t="s">
        <v>159</v>
      </c>
      <c r="C66" s="233" t="s">
        <v>265</v>
      </c>
      <c r="D66" s="233" t="s">
        <v>160</v>
      </c>
      <c r="E66" s="234">
        <v>15012</v>
      </c>
      <c r="F66" s="233" t="s">
        <v>161</v>
      </c>
      <c r="G66" s="234">
        <v>25</v>
      </c>
      <c r="H66" s="233" t="s">
        <v>271</v>
      </c>
      <c r="I66" s="233" t="s">
        <v>276</v>
      </c>
      <c r="J66" s="233" t="s">
        <v>268</v>
      </c>
      <c r="K66" s="233" t="s">
        <v>269</v>
      </c>
      <c r="L66" s="235">
        <v>0.75</v>
      </c>
      <c r="M66" s="235">
        <v>47</v>
      </c>
      <c r="N66" s="235">
        <v>42</v>
      </c>
      <c r="O66" s="234">
        <v>47</v>
      </c>
      <c r="P66" s="234">
        <v>76</v>
      </c>
      <c r="Q66" s="234">
        <v>34</v>
      </c>
      <c r="R66" s="234">
        <v>47</v>
      </c>
      <c r="S66" s="234">
        <v>76</v>
      </c>
      <c r="T66" s="234">
        <v>34</v>
      </c>
      <c r="U66" s="234">
        <v>63</v>
      </c>
      <c r="V66" s="234">
        <v>30</v>
      </c>
      <c r="W66" s="235">
        <v>48</v>
      </c>
      <c r="X66" s="235">
        <v>59</v>
      </c>
      <c r="Y66" s="234">
        <v>13.3</v>
      </c>
      <c r="Z66" s="235">
        <v>1.05</v>
      </c>
      <c r="AA66" s="235">
        <v>0.8</v>
      </c>
      <c r="AB66" s="234" t="s">
        <v>166</v>
      </c>
      <c r="AC66" s="235">
        <v>268</v>
      </c>
      <c r="AD66" s="235">
        <v>204</v>
      </c>
      <c r="AE66" s="234">
        <v>11985</v>
      </c>
      <c r="AF66" s="234">
        <v>56</v>
      </c>
      <c r="AG66" s="234">
        <v>68</v>
      </c>
      <c r="AH66" s="233" t="s">
        <v>167</v>
      </c>
      <c r="AI66" s="236" t="s">
        <v>168</v>
      </c>
    </row>
    <row r="67" spans="1:35" ht="12.75">
      <c r="A67" s="233">
        <v>101</v>
      </c>
      <c r="B67" s="233" t="s">
        <v>159</v>
      </c>
      <c r="C67" s="233" t="s">
        <v>265</v>
      </c>
      <c r="D67" s="233" t="s">
        <v>160</v>
      </c>
      <c r="E67" s="234">
        <v>10105</v>
      </c>
      <c r="F67" s="233" t="s">
        <v>161</v>
      </c>
      <c r="G67" s="234">
        <v>26</v>
      </c>
      <c r="H67" s="233" t="s">
        <v>277</v>
      </c>
      <c r="I67" s="233" t="s">
        <v>278</v>
      </c>
      <c r="J67" s="233" t="s">
        <v>272</v>
      </c>
      <c r="K67" s="233" t="s">
        <v>269</v>
      </c>
      <c r="L67" s="235">
        <v>1</v>
      </c>
      <c r="M67" s="235">
        <v>68</v>
      </c>
      <c r="N67" s="235">
        <v>56</v>
      </c>
      <c r="O67" s="234">
        <v>68</v>
      </c>
      <c r="P67" s="234">
        <v>123</v>
      </c>
      <c r="Q67" s="234">
        <v>43</v>
      </c>
      <c r="R67" s="234">
        <v>68</v>
      </c>
      <c r="S67" s="234">
        <v>123</v>
      </c>
      <c r="T67" s="234">
        <v>43</v>
      </c>
      <c r="U67" s="234">
        <v>94</v>
      </c>
      <c r="V67" s="234">
        <v>39</v>
      </c>
      <c r="W67" s="235">
        <v>51</v>
      </c>
      <c r="X67" s="235">
        <v>80</v>
      </c>
      <c r="Y67" s="234">
        <v>14.5</v>
      </c>
      <c r="Z67" s="235">
        <v>1.1833333333333333</v>
      </c>
      <c r="AA67" s="235">
        <v>0.85</v>
      </c>
      <c r="AB67" s="234" t="s">
        <v>166</v>
      </c>
      <c r="AC67" s="235">
        <v>302</v>
      </c>
      <c r="AD67" s="235">
        <v>217</v>
      </c>
      <c r="AE67" s="234">
        <v>17340</v>
      </c>
      <c r="AF67" s="234">
        <v>56</v>
      </c>
      <c r="AG67" s="234">
        <v>68</v>
      </c>
      <c r="AH67" s="233" t="s">
        <v>167</v>
      </c>
      <c r="AI67" s="236" t="s">
        <v>168</v>
      </c>
    </row>
    <row r="68" spans="1:35" ht="12.75">
      <c r="A68" s="233">
        <v>101</v>
      </c>
      <c r="B68" s="233" t="s">
        <v>159</v>
      </c>
      <c r="C68" s="233" t="s">
        <v>265</v>
      </c>
      <c r="D68" s="233" t="s">
        <v>160</v>
      </c>
      <c r="E68" s="234">
        <v>10106</v>
      </c>
      <c r="F68" s="233" t="s">
        <v>161</v>
      </c>
      <c r="G68" s="234">
        <v>25</v>
      </c>
      <c r="H68" s="233" t="s">
        <v>279</v>
      </c>
      <c r="I68" s="233" t="s">
        <v>182</v>
      </c>
      <c r="J68" s="233" t="s">
        <v>268</v>
      </c>
      <c r="K68" s="233" t="s">
        <v>280</v>
      </c>
      <c r="L68" s="235">
        <v>0.8035714</v>
      </c>
      <c r="M68" s="235">
        <v>54</v>
      </c>
      <c r="N68" s="235">
        <v>45</v>
      </c>
      <c r="O68" s="234">
        <v>54</v>
      </c>
      <c r="P68" s="234">
        <v>91</v>
      </c>
      <c r="Q68" s="234">
        <v>38</v>
      </c>
      <c r="R68" s="234">
        <v>54</v>
      </c>
      <c r="S68" s="234">
        <v>91</v>
      </c>
      <c r="T68" s="234">
        <v>38</v>
      </c>
      <c r="U68" s="234">
        <v>73</v>
      </c>
      <c r="V68" s="234">
        <v>32</v>
      </c>
      <c r="W68" s="235">
        <v>47</v>
      </c>
      <c r="X68" s="235">
        <v>69</v>
      </c>
      <c r="Y68" s="234">
        <v>13.2</v>
      </c>
      <c r="Z68" s="235">
        <v>1.4</v>
      </c>
      <c r="AA68" s="235">
        <v>0.7833333333333333</v>
      </c>
      <c r="AB68" s="234" t="s">
        <v>166</v>
      </c>
      <c r="AC68" s="235">
        <v>357</v>
      </c>
      <c r="AD68" s="235">
        <v>200</v>
      </c>
      <c r="AE68" s="234">
        <v>13770</v>
      </c>
      <c r="AF68" s="234">
        <v>56</v>
      </c>
      <c r="AG68" s="234">
        <v>68</v>
      </c>
      <c r="AH68" s="233" t="s">
        <v>167</v>
      </c>
      <c r="AI68" s="236" t="s">
        <v>168</v>
      </c>
    </row>
    <row r="69" spans="1:35" ht="12.75">
      <c r="A69" s="233">
        <v>101</v>
      </c>
      <c r="B69" s="233" t="s">
        <v>159</v>
      </c>
      <c r="C69" s="233" t="s">
        <v>265</v>
      </c>
      <c r="D69" s="233" t="s">
        <v>160</v>
      </c>
      <c r="E69" s="234">
        <v>10102</v>
      </c>
      <c r="F69" s="233" t="s">
        <v>161</v>
      </c>
      <c r="G69" s="234">
        <v>26</v>
      </c>
      <c r="H69" s="233" t="s">
        <v>281</v>
      </c>
      <c r="I69" s="233" t="s">
        <v>282</v>
      </c>
      <c r="J69" s="233" t="s">
        <v>272</v>
      </c>
      <c r="K69" s="233" t="s">
        <v>269</v>
      </c>
      <c r="L69" s="235">
        <v>1.053571</v>
      </c>
      <c r="M69" s="235">
        <v>73</v>
      </c>
      <c r="N69" s="235">
        <v>59</v>
      </c>
      <c r="O69" s="234">
        <v>73</v>
      </c>
      <c r="P69" s="234">
        <v>109</v>
      </c>
      <c r="Q69" s="234">
        <v>38</v>
      </c>
      <c r="R69" s="234">
        <v>73</v>
      </c>
      <c r="S69" s="234">
        <v>109</v>
      </c>
      <c r="T69" s="234">
        <v>38</v>
      </c>
      <c r="U69" s="234">
        <v>80</v>
      </c>
      <c r="V69" s="234">
        <v>34</v>
      </c>
      <c r="W69" s="235">
        <v>53</v>
      </c>
      <c r="X69" s="235">
        <v>83</v>
      </c>
      <c r="Y69" s="234">
        <v>14.5</v>
      </c>
      <c r="Z69" s="235">
        <v>1.2666666666666666</v>
      </c>
      <c r="AA69" s="235">
        <v>0.8833333333333333</v>
      </c>
      <c r="AB69" s="234" t="s">
        <v>166</v>
      </c>
      <c r="AC69" s="235">
        <v>323</v>
      </c>
      <c r="AD69" s="235">
        <v>225</v>
      </c>
      <c r="AE69" s="234">
        <v>18615</v>
      </c>
      <c r="AF69" s="234">
        <v>56</v>
      </c>
      <c r="AG69" s="234">
        <v>68</v>
      </c>
      <c r="AH69" s="233" t="s">
        <v>167</v>
      </c>
      <c r="AI69" s="236" t="s">
        <v>168</v>
      </c>
    </row>
    <row r="70" spans="1:35" ht="12.75">
      <c r="A70" s="233">
        <v>101</v>
      </c>
      <c r="B70" s="233" t="s">
        <v>159</v>
      </c>
      <c r="C70" s="233" t="s">
        <v>265</v>
      </c>
      <c r="D70" s="233" t="s">
        <v>160</v>
      </c>
      <c r="E70" s="234">
        <v>10107</v>
      </c>
      <c r="F70" s="233" t="s">
        <v>161</v>
      </c>
      <c r="G70" s="234">
        <v>17</v>
      </c>
      <c r="H70" s="233" t="s">
        <v>283</v>
      </c>
      <c r="I70" s="233" t="s">
        <v>284</v>
      </c>
      <c r="J70" s="233" t="s">
        <v>272</v>
      </c>
      <c r="K70" s="233" t="s">
        <v>269</v>
      </c>
      <c r="L70" s="235">
        <v>0.8928571</v>
      </c>
      <c r="M70" s="235">
        <v>63</v>
      </c>
      <c r="N70" s="235">
        <v>50</v>
      </c>
      <c r="O70" s="234">
        <v>63</v>
      </c>
      <c r="P70" s="234">
        <v>118</v>
      </c>
      <c r="Q70" s="234">
        <v>24</v>
      </c>
      <c r="R70" s="234">
        <v>63</v>
      </c>
      <c r="S70" s="234">
        <v>118</v>
      </c>
      <c r="T70" s="234">
        <v>24</v>
      </c>
      <c r="U70" s="234">
        <v>81</v>
      </c>
      <c r="V70" s="234">
        <v>20</v>
      </c>
      <c r="W70" s="235">
        <v>53</v>
      </c>
      <c r="X70" s="235">
        <v>71</v>
      </c>
      <c r="Y70" s="234">
        <v>14.5</v>
      </c>
      <c r="Z70" s="235">
        <v>1.2166666666666666</v>
      </c>
      <c r="AA70" s="235">
        <v>0.8833333333333333</v>
      </c>
      <c r="AB70" s="234" t="s">
        <v>166</v>
      </c>
      <c r="AC70" s="235">
        <v>310</v>
      </c>
      <c r="AD70" s="235">
        <v>225</v>
      </c>
      <c r="AE70" s="234">
        <v>16065</v>
      </c>
      <c r="AF70" s="234">
        <v>56</v>
      </c>
      <c r="AG70" s="234">
        <v>68</v>
      </c>
      <c r="AH70" s="233" t="s">
        <v>167</v>
      </c>
      <c r="AI70" s="236" t="s">
        <v>168</v>
      </c>
    </row>
    <row r="71" spans="1:35" ht="12.75">
      <c r="A71" s="233">
        <v>101</v>
      </c>
      <c r="B71" s="233" t="s">
        <v>159</v>
      </c>
      <c r="C71" s="233" t="s">
        <v>265</v>
      </c>
      <c r="D71" s="233" t="s">
        <v>160</v>
      </c>
      <c r="E71" s="234">
        <v>10108</v>
      </c>
      <c r="F71" s="233" t="s">
        <v>161</v>
      </c>
      <c r="G71" s="234">
        <v>23</v>
      </c>
      <c r="H71" s="233" t="s">
        <v>285</v>
      </c>
      <c r="I71" s="233" t="s">
        <v>286</v>
      </c>
      <c r="J71" s="233" t="s">
        <v>268</v>
      </c>
      <c r="K71" s="233" t="s">
        <v>280</v>
      </c>
      <c r="L71" s="235">
        <v>0.7321429</v>
      </c>
      <c r="M71" s="235">
        <v>49</v>
      </c>
      <c r="N71" s="235">
        <v>41</v>
      </c>
      <c r="O71" s="234">
        <v>49</v>
      </c>
      <c r="P71" s="234">
        <v>91</v>
      </c>
      <c r="Q71" s="234">
        <v>16</v>
      </c>
      <c r="R71" s="234">
        <v>49</v>
      </c>
      <c r="S71" s="234">
        <v>91</v>
      </c>
      <c r="T71" s="234">
        <v>16</v>
      </c>
      <c r="U71" s="234">
        <v>74</v>
      </c>
      <c r="V71" s="234">
        <v>13</v>
      </c>
      <c r="W71" s="235">
        <v>48</v>
      </c>
      <c r="X71" s="235">
        <v>61</v>
      </c>
      <c r="Y71" s="234">
        <v>13.2</v>
      </c>
      <c r="Z71" s="235">
        <v>1.4166666666666667</v>
      </c>
      <c r="AA71" s="235">
        <v>0.8</v>
      </c>
      <c r="AB71" s="234" t="s">
        <v>166</v>
      </c>
      <c r="AC71" s="235">
        <v>350</v>
      </c>
      <c r="AD71" s="235">
        <v>198</v>
      </c>
      <c r="AE71" s="234">
        <v>12103</v>
      </c>
      <c r="AF71" s="234">
        <v>56</v>
      </c>
      <c r="AG71" s="234">
        <v>68</v>
      </c>
      <c r="AH71" s="233" t="s">
        <v>167</v>
      </c>
      <c r="AI71" s="236" t="s">
        <v>168</v>
      </c>
    </row>
    <row r="72" spans="1:35" ht="12.75">
      <c r="A72" s="233">
        <v>101</v>
      </c>
      <c r="B72" s="233" t="s">
        <v>159</v>
      </c>
      <c r="C72" s="233" t="s">
        <v>265</v>
      </c>
      <c r="D72" s="233" t="s">
        <v>160</v>
      </c>
      <c r="E72" s="234">
        <v>10101</v>
      </c>
      <c r="F72" s="233" t="s">
        <v>161</v>
      </c>
      <c r="G72" s="234">
        <v>26</v>
      </c>
      <c r="H72" s="233" t="s">
        <v>287</v>
      </c>
      <c r="I72" s="233" t="s">
        <v>288</v>
      </c>
      <c r="J72" s="233" t="s">
        <v>272</v>
      </c>
      <c r="K72" s="233" t="s">
        <v>280</v>
      </c>
      <c r="L72" s="235">
        <v>0.6785714</v>
      </c>
      <c r="M72" s="235">
        <v>45</v>
      </c>
      <c r="N72" s="235">
        <v>38</v>
      </c>
      <c r="O72" s="234">
        <v>45</v>
      </c>
      <c r="P72" s="234">
        <v>107</v>
      </c>
      <c r="Q72" s="234">
        <v>24</v>
      </c>
      <c r="R72" s="234">
        <v>45</v>
      </c>
      <c r="S72" s="234">
        <v>107</v>
      </c>
      <c r="T72" s="234">
        <v>24</v>
      </c>
      <c r="U72" s="234">
        <v>83</v>
      </c>
      <c r="V72" s="234">
        <v>23</v>
      </c>
      <c r="W72" s="235">
        <v>50</v>
      </c>
      <c r="X72" s="235">
        <v>54</v>
      </c>
      <c r="Y72" s="234">
        <v>14.3</v>
      </c>
      <c r="Z72" s="235">
        <v>1.5333333333333334</v>
      </c>
      <c r="AA72" s="235">
        <v>0.8333333333333334</v>
      </c>
      <c r="AB72" s="234" t="s">
        <v>166</v>
      </c>
      <c r="AC72" s="235">
        <v>391</v>
      </c>
      <c r="AD72" s="235">
        <v>212</v>
      </c>
      <c r="AE72" s="234">
        <v>11475</v>
      </c>
      <c r="AF72" s="234">
        <v>56</v>
      </c>
      <c r="AG72" s="234">
        <v>68</v>
      </c>
      <c r="AH72" s="233" t="s">
        <v>167</v>
      </c>
      <c r="AI72" s="236" t="s">
        <v>168</v>
      </c>
    </row>
    <row r="73" spans="1:35" ht="12.75">
      <c r="A73" s="233">
        <v>101</v>
      </c>
      <c r="B73" s="233" t="s">
        <v>159</v>
      </c>
      <c r="C73" s="233" t="s">
        <v>265</v>
      </c>
      <c r="D73" s="233" t="s">
        <v>160</v>
      </c>
      <c r="E73" s="234">
        <v>15006</v>
      </c>
      <c r="F73" s="233" t="s">
        <v>161</v>
      </c>
      <c r="G73" s="234">
        <v>31</v>
      </c>
      <c r="H73" s="233" t="s">
        <v>289</v>
      </c>
      <c r="I73" s="233" t="s">
        <v>290</v>
      </c>
      <c r="J73" s="233" t="s">
        <v>268</v>
      </c>
      <c r="K73" s="233" t="s">
        <v>269</v>
      </c>
      <c r="L73" s="235">
        <v>0.875</v>
      </c>
      <c r="M73" s="235">
        <v>59</v>
      </c>
      <c r="N73" s="235">
        <v>49</v>
      </c>
      <c r="O73" s="234">
        <v>59</v>
      </c>
      <c r="P73" s="234">
        <v>93</v>
      </c>
      <c r="Q73" s="234">
        <v>25</v>
      </c>
      <c r="R73" s="234">
        <v>59</v>
      </c>
      <c r="S73" s="234">
        <v>93</v>
      </c>
      <c r="T73" s="234">
        <v>25</v>
      </c>
      <c r="U73" s="234">
        <v>72</v>
      </c>
      <c r="V73" s="234">
        <v>21</v>
      </c>
      <c r="W73" s="235">
        <v>51</v>
      </c>
      <c r="X73" s="235">
        <v>69</v>
      </c>
      <c r="Y73" s="234">
        <v>13.3</v>
      </c>
      <c r="Z73" s="235">
        <v>1.1833333333333333</v>
      </c>
      <c r="AA73" s="235">
        <v>0.85</v>
      </c>
      <c r="AB73" s="234" t="s">
        <v>166</v>
      </c>
      <c r="AC73" s="235">
        <v>302</v>
      </c>
      <c r="AD73" s="235">
        <v>217</v>
      </c>
      <c r="AE73" s="234">
        <v>15045</v>
      </c>
      <c r="AF73" s="234">
        <v>56</v>
      </c>
      <c r="AG73" s="234">
        <v>68</v>
      </c>
      <c r="AH73" s="233" t="s">
        <v>167</v>
      </c>
      <c r="AI73" s="236" t="s">
        <v>168</v>
      </c>
    </row>
    <row r="74" spans="1:35" ht="12.75">
      <c r="A74" s="233">
        <v>101</v>
      </c>
      <c r="B74" s="233" t="s">
        <v>159</v>
      </c>
      <c r="C74" s="233" t="s">
        <v>265</v>
      </c>
      <c r="D74" s="233" t="s">
        <v>160</v>
      </c>
      <c r="E74" s="234">
        <v>10103</v>
      </c>
      <c r="F74" s="233" t="s">
        <v>161</v>
      </c>
      <c r="G74" s="234">
        <v>40</v>
      </c>
      <c r="H74" s="233" t="s">
        <v>291</v>
      </c>
      <c r="I74" s="233" t="s">
        <v>292</v>
      </c>
      <c r="J74" s="233" t="s">
        <v>272</v>
      </c>
      <c r="K74" s="233" t="s">
        <v>280</v>
      </c>
      <c r="L74" s="235">
        <v>1.214286</v>
      </c>
      <c r="M74" s="235">
        <v>82</v>
      </c>
      <c r="N74" s="235">
        <v>68</v>
      </c>
      <c r="O74" s="234">
        <v>82</v>
      </c>
      <c r="P74" s="234">
        <v>118</v>
      </c>
      <c r="Q74" s="234">
        <v>48</v>
      </c>
      <c r="R74" s="234">
        <v>82</v>
      </c>
      <c r="S74" s="234">
        <v>118</v>
      </c>
      <c r="T74" s="234">
        <v>48</v>
      </c>
      <c r="U74" s="234">
        <v>85</v>
      </c>
      <c r="V74" s="234">
        <v>40</v>
      </c>
      <c r="W74" s="235">
        <v>50</v>
      </c>
      <c r="X74" s="235">
        <v>98</v>
      </c>
      <c r="Y74" s="234">
        <v>14.3</v>
      </c>
      <c r="Z74" s="235">
        <v>1.4666666666666666</v>
      </c>
      <c r="AA74" s="235">
        <v>0.8333333333333334</v>
      </c>
      <c r="AB74" s="234" t="s">
        <v>166</v>
      </c>
      <c r="AC74" s="235">
        <v>374</v>
      </c>
      <c r="AD74" s="235">
        <v>212</v>
      </c>
      <c r="AE74" s="234">
        <v>20910</v>
      </c>
      <c r="AF74" s="234">
        <v>56</v>
      </c>
      <c r="AG74" s="234">
        <v>68</v>
      </c>
      <c r="AH74" s="233" t="s">
        <v>167</v>
      </c>
      <c r="AI74" s="236" t="s">
        <v>168</v>
      </c>
    </row>
    <row r="75" spans="1:35" ht="12.75">
      <c r="A75" s="233">
        <v>101</v>
      </c>
      <c r="B75" s="233" t="s">
        <v>159</v>
      </c>
      <c r="C75" s="233" t="s">
        <v>265</v>
      </c>
      <c r="D75" s="233" t="s">
        <v>160</v>
      </c>
      <c r="E75" s="234">
        <v>10104</v>
      </c>
      <c r="F75" s="233" t="s">
        <v>161</v>
      </c>
      <c r="G75" s="234">
        <v>34</v>
      </c>
      <c r="H75" s="233" t="s">
        <v>179</v>
      </c>
      <c r="I75" s="233" t="s">
        <v>293</v>
      </c>
      <c r="J75" s="233" t="s">
        <v>272</v>
      </c>
      <c r="K75" s="233" t="s">
        <v>269</v>
      </c>
      <c r="L75" s="235">
        <v>0.875</v>
      </c>
      <c r="M75" s="235">
        <v>61</v>
      </c>
      <c r="N75" s="235">
        <v>49</v>
      </c>
      <c r="O75" s="234">
        <v>61</v>
      </c>
      <c r="P75" s="234">
        <v>124</v>
      </c>
      <c r="Q75" s="234">
        <v>32</v>
      </c>
      <c r="R75" s="234">
        <v>61</v>
      </c>
      <c r="S75" s="234">
        <v>124</v>
      </c>
      <c r="T75" s="234">
        <v>32</v>
      </c>
      <c r="U75" s="234">
        <v>85</v>
      </c>
      <c r="V75" s="234">
        <v>25</v>
      </c>
      <c r="W75" s="235">
        <v>53</v>
      </c>
      <c r="X75" s="235">
        <v>69</v>
      </c>
      <c r="Y75" s="234">
        <v>14.5</v>
      </c>
      <c r="Z75" s="235">
        <v>1.1833333333333333</v>
      </c>
      <c r="AA75" s="235">
        <v>0.8833333333333333</v>
      </c>
      <c r="AB75" s="234" t="s">
        <v>166</v>
      </c>
      <c r="AC75" s="235">
        <v>302</v>
      </c>
      <c r="AD75" s="235">
        <v>225</v>
      </c>
      <c r="AE75" s="234">
        <v>15555</v>
      </c>
      <c r="AF75" s="234">
        <v>56</v>
      </c>
      <c r="AG75" s="234">
        <v>68</v>
      </c>
      <c r="AH75" s="233" t="s">
        <v>167</v>
      </c>
      <c r="AI75" s="236" t="s">
        <v>168</v>
      </c>
    </row>
    <row r="76" spans="1:35" ht="12.75">
      <c r="A76" s="233">
        <v>101</v>
      </c>
      <c r="B76" s="233" t="s">
        <v>159</v>
      </c>
      <c r="C76" s="233" t="s">
        <v>265</v>
      </c>
      <c r="D76" s="233" t="s">
        <v>160</v>
      </c>
      <c r="E76" s="234">
        <v>10202</v>
      </c>
      <c r="F76" s="233" t="s">
        <v>161</v>
      </c>
      <c r="G76" s="234">
        <v>25</v>
      </c>
      <c r="H76" s="233" t="s">
        <v>294</v>
      </c>
      <c r="I76" s="233" t="s">
        <v>295</v>
      </c>
      <c r="J76" s="233" t="s">
        <v>272</v>
      </c>
      <c r="K76" s="233" t="s">
        <v>280</v>
      </c>
      <c r="L76" s="235">
        <v>1.178571</v>
      </c>
      <c r="M76" s="235">
        <v>75</v>
      </c>
      <c r="N76" s="235">
        <v>66</v>
      </c>
      <c r="O76" s="234">
        <v>75</v>
      </c>
      <c r="P76" s="234">
        <v>101</v>
      </c>
      <c r="Q76" s="234">
        <v>46</v>
      </c>
      <c r="R76" s="234">
        <v>75</v>
      </c>
      <c r="S76" s="234">
        <v>101</v>
      </c>
      <c r="T76" s="234">
        <v>46</v>
      </c>
      <c r="U76" s="234">
        <v>88</v>
      </c>
      <c r="V76" s="234">
        <v>43</v>
      </c>
      <c r="W76" s="235">
        <v>50</v>
      </c>
      <c r="X76" s="235">
        <v>90</v>
      </c>
      <c r="Y76" s="234">
        <v>14.3</v>
      </c>
      <c r="Z76" s="235">
        <v>1.5</v>
      </c>
      <c r="AA76" s="235">
        <v>0.8333333333333334</v>
      </c>
      <c r="AB76" s="234" t="s">
        <v>166</v>
      </c>
      <c r="AC76" s="235">
        <v>382</v>
      </c>
      <c r="AD76" s="235">
        <v>212</v>
      </c>
      <c r="AE76" s="234">
        <v>19125</v>
      </c>
      <c r="AF76" s="234">
        <v>56</v>
      </c>
      <c r="AG76" s="234">
        <v>68</v>
      </c>
      <c r="AH76" s="233" t="s">
        <v>167</v>
      </c>
      <c r="AI76" s="236" t="s">
        <v>168</v>
      </c>
    </row>
    <row r="77" spans="1:35" ht="12.75">
      <c r="A77" s="233">
        <v>101</v>
      </c>
      <c r="B77" s="233" t="s">
        <v>159</v>
      </c>
      <c r="C77" s="233" t="s">
        <v>265</v>
      </c>
      <c r="D77" s="233" t="s">
        <v>160</v>
      </c>
      <c r="E77" s="234">
        <v>15009</v>
      </c>
      <c r="F77" s="233" t="s">
        <v>161</v>
      </c>
      <c r="G77" s="234">
        <v>27</v>
      </c>
      <c r="H77" s="233" t="s">
        <v>296</v>
      </c>
      <c r="I77" s="233" t="s">
        <v>297</v>
      </c>
      <c r="J77" s="233" t="s">
        <v>272</v>
      </c>
      <c r="K77" s="233" t="s">
        <v>269</v>
      </c>
      <c r="L77" s="235">
        <v>1.017857</v>
      </c>
      <c r="M77" s="235">
        <v>69</v>
      </c>
      <c r="N77" s="235">
        <v>57</v>
      </c>
      <c r="O77" s="234">
        <v>69</v>
      </c>
      <c r="P77" s="234">
        <v>108</v>
      </c>
      <c r="Q77" s="234">
        <v>42</v>
      </c>
      <c r="R77" s="234">
        <v>69</v>
      </c>
      <c r="S77" s="234">
        <v>108</v>
      </c>
      <c r="T77" s="234">
        <v>42</v>
      </c>
      <c r="U77" s="234">
        <v>78</v>
      </c>
      <c r="V77" s="234">
        <v>32</v>
      </c>
      <c r="W77" s="235">
        <v>52</v>
      </c>
      <c r="X77" s="235">
        <v>80</v>
      </c>
      <c r="Y77" s="234">
        <v>14.5</v>
      </c>
      <c r="Z77" s="235">
        <v>1.1833333333333333</v>
      </c>
      <c r="AA77" s="235">
        <v>0.8666666666666667</v>
      </c>
      <c r="AB77" s="234" t="s">
        <v>166</v>
      </c>
      <c r="AC77" s="235">
        <v>302</v>
      </c>
      <c r="AD77" s="235">
        <v>221</v>
      </c>
      <c r="AE77" s="234">
        <v>17595</v>
      </c>
      <c r="AF77" s="234">
        <v>56</v>
      </c>
      <c r="AG77" s="234">
        <v>68</v>
      </c>
      <c r="AH77" s="233" t="s">
        <v>167</v>
      </c>
      <c r="AI77" s="236" t="s">
        <v>191</v>
      </c>
    </row>
    <row r="78" spans="1:35" ht="12.75">
      <c r="A78" s="233">
        <v>101</v>
      </c>
      <c r="B78" s="233" t="s">
        <v>159</v>
      </c>
      <c r="C78" s="233" t="s">
        <v>265</v>
      </c>
      <c r="D78" s="233" t="s">
        <v>160</v>
      </c>
      <c r="E78" s="234">
        <v>15011</v>
      </c>
      <c r="F78" s="233" t="s">
        <v>161</v>
      </c>
      <c r="G78" s="234">
        <v>21</v>
      </c>
      <c r="H78" s="233" t="s">
        <v>298</v>
      </c>
      <c r="I78" s="233" t="s">
        <v>299</v>
      </c>
      <c r="J78" s="233" t="s">
        <v>272</v>
      </c>
      <c r="K78" s="233" t="s">
        <v>269</v>
      </c>
      <c r="L78" s="235">
        <v>1.125</v>
      </c>
      <c r="M78" s="235">
        <v>75</v>
      </c>
      <c r="N78" s="235">
        <v>63</v>
      </c>
      <c r="O78" s="234">
        <v>75</v>
      </c>
      <c r="P78" s="234">
        <v>112</v>
      </c>
      <c r="Q78" s="234">
        <v>57</v>
      </c>
      <c r="R78" s="234">
        <v>75</v>
      </c>
      <c r="S78" s="234">
        <v>112</v>
      </c>
      <c r="T78" s="234">
        <v>57</v>
      </c>
      <c r="U78" s="234">
        <v>82</v>
      </c>
      <c r="V78" s="234">
        <v>37</v>
      </c>
      <c r="W78" s="235">
        <v>52</v>
      </c>
      <c r="X78" s="235">
        <v>87</v>
      </c>
      <c r="Y78" s="234">
        <v>14.5</v>
      </c>
      <c r="Z78" s="235">
        <v>1.1333333333333333</v>
      </c>
      <c r="AA78" s="235">
        <v>0.8666666666666667</v>
      </c>
      <c r="AB78" s="234" t="s">
        <v>166</v>
      </c>
      <c r="AC78" s="235">
        <v>289</v>
      </c>
      <c r="AD78" s="235">
        <v>221</v>
      </c>
      <c r="AE78" s="234">
        <v>19125</v>
      </c>
      <c r="AF78" s="234">
        <v>56</v>
      </c>
      <c r="AG78" s="234">
        <v>68</v>
      </c>
      <c r="AH78" s="233" t="s">
        <v>167</v>
      </c>
      <c r="AI78" s="236" t="s">
        <v>191</v>
      </c>
    </row>
    <row r="79" spans="1:35" ht="12.75">
      <c r="A79" s="233">
        <v>101</v>
      </c>
      <c r="B79" s="233" t="s">
        <v>159</v>
      </c>
      <c r="C79" s="233" t="s">
        <v>265</v>
      </c>
      <c r="D79" s="233" t="s">
        <v>160</v>
      </c>
      <c r="E79" s="234">
        <v>15004</v>
      </c>
      <c r="F79" s="233" t="s">
        <v>161</v>
      </c>
      <c r="G79" s="234">
        <v>27</v>
      </c>
      <c r="H79" s="233" t="s">
        <v>300</v>
      </c>
      <c r="I79" s="233" t="s">
        <v>301</v>
      </c>
      <c r="J79" s="233" t="s">
        <v>272</v>
      </c>
      <c r="K79" s="233" t="s">
        <v>269</v>
      </c>
      <c r="L79" s="235">
        <v>0.9821429</v>
      </c>
      <c r="M79" s="235">
        <v>65</v>
      </c>
      <c r="N79" s="235">
        <v>55</v>
      </c>
      <c r="O79" s="234">
        <v>65</v>
      </c>
      <c r="P79" s="234">
        <v>122</v>
      </c>
      <c r="Q79" s="234">
        <v>41</v>
      </c>
      <c r="R79" s="234">
        <v>65</v>
      </c>
      <c r="S79" s="234">
        <v>122</v>
      </c>
      <c r="T79" s="234">
        <v>41</v>
      </c>
      <c r="U79" s="234">
        <v>90</v>
      </c>
      <c r="V79" s="234">
        <v>37</v>
      </c>
      <c r="W79" s="235">
        <v>51</v>
      </c>
      <c r="X79" s="235">
        <v>76</v>
      </c>
      <c r="Y79" s="234">
        <v>14.5</v>
      </c>
      <c r="Z79" s="235">
        <v>1.2166666666666666</v>
      </c>
      <c r="AA79" s="235">
        <v>0.85</v>
      </c>
      <c r="AB79" s="234" t="s">
        <v>166</v>
      </c>
      <c r="AC79" s="235">
        <v>310</v>
      </c>
      <c r="AD79" s="235">
        <v>217</v>
      </c>
      <c r="AE79" s="234">
        <v>16575</v>
      </c>
      <c r="AF79" s="234">
        <v>56</v>
      </c>
      <c r="AG79" s="234">
        <v>68</v>
      </c>
      <c r="AH79" s="233" t="s">
        <v>167</v>
      </c>
      <c r="AI79" s="236" t="s">
        <v>191</v>
      </c>
    </row>
    <row r="80" spans="1:35" ht="12.75">
      <c r="A80" s="233">
        <v>101</v>
      </c>
      <c r="B80" s="233" t="s">
        <v>159</v>
      </c>
      <c r="C80" s="233" t="s">
        <v>265</v>
      </c>
      <c r="D80" s="233" t="s">
        <v>160</v>
      </c>
      <c r="E80" s="234">
        <v>10107</v>
      </c>
      <c r="F80" s="233" t="s">
        <v>161</v>
      </c>
      <c r="G80" s="234">
        <v>17</v>
      </c>
      <c r="H80" s="233" t="s">
        <v>302</v>
      </c>
      <c r="I80" s="233" t="s">
        <v>303</v>
      </c>
      <c r="J80" s="233" t="s">
        <v>272</v>
      </c>
      <c r="K80" s="233" t="s">
        <v>280</v>
      </c>
      <c r="L80" s="235">
        <v>0.7321429</v>
      </c>
      <c r="M80" s="235">
        <v>49</v>
      </c>
      <c r="N80" s="235">
        <v>41</v>
      </c>
      <c r="O80" s="234">
        <v>49</v>
      </c>
      <c r="P80" s="234">
        <v>80</v>
      </c>
      <c r="Q80" s="234">
        <v>32</v>
      </c>
      <c r="R80" s="234">
        <v>49</v>
      </c>
      <c r="S80" s="234">
        <v>80</v>
      </c>
      <c r="T80" s="234">
        <v>32</v>
      </c>
      <c r="U80" s="234">
        <v>73</v>
      </c>
      <c r="V80" s="234">
        <v>31</v>
      </c>
      <c r="W80" s="235">
        <v>48</v>
      </c>
      <c r="X80" s="235">
        <v>61</v>
      </c>
      <c r="Y80" s="234">
        <v>14.3</v>
      </c>
      <c r="Z80" s="235">
        <v>1.6333333333333333</v>
      </c>
      <c r="AA80" s="235">
        <v>0.8</v>
      </c>
      <c r="AB80" s="234" t="s">
        <v>166</v>
      </c>
      <c r="AC80" s="235">
        <v>416</v>
      </c>
      <c r="AD80" s="235">
        <v>204</v>
      </c>
      <c r="AE80" s="234">
        <v>12495</v>
      </c>
      <c r="AF80" s="234">
        <v>56</v>
      </c>
      <c r="AG80" s="234">
        <v>68</v>
      </c>
      <c r="AH80" s="233" t="s">
        <v>167</v>
      </c>
      <c r="AI80" s="236" t="s">
        <v>191</v>
      </c>
    </row>
    <row r="81" spans="1:35" ht="12.75">
      <c r="A81" s="233">
        <v>101</v>
      </c>
      <c r="B81" s="233" t="s">
        <v>159</v>
      </c>
      <c r="C81" s="233" t="s">
        <v>265</v>
      </c>
      <c r="D81" s="233" t="s">
        <v>160</v>
      </c>
      <c r="E81" s="234">
        <v>15006</v>
      </c>
      <c r="F81" s="233" t="s">
        <v>161</v>
      </c>
      <c r="G81" s="234">
        <v>29</v>
      </c>
      <c r="H81" s="233" t="s">
        <v>232</v>
      </c>
      <c r="I81" s="233" t="s">
        <v>304</v>
      </c>
      <c r="J81" s="233" t="s">
        <v>272</v>
      </c>
      <c r="K81" s="233" t="s">
        <v>269</v>
      </c>
      <c r="L81" s="235">
        <v>0.8035714</v>
      </c>
      <c r="M81" s="235">
        <v>53</v>
      </c>
      <c r="N81" s="235">
        <v>45</v>
      </c>
      <c r="O81" s="234">
        <v>53</v>
      </c>
      <c r="P81" s="234">
        <v>96</v>
      </c>
      <c r="Q81" s="234">
        <v>32</v>
      </c>
      <c r="R81" s="234">
        <v>53</v>
      </c>
      <c r="S81" s="234">
        <v>96</v>
      </c>
      <c r="T81" s="234">
        <v>32</v>
      </c>
      <c r="U81" s="234">
        <v>78</v>
      </c>
      <c r="V81" s="234">
        <v>26</v>
      </c>
      <c r="W81" s="235">
        <v>51</v>
      </c>
      <c r="X81" s="235">
        <v>62</v>
      </c>
      <c r="Y81" s="234">
        <v>14.5</v>
      </c>
      <c r="Z81" s="235">
        <v>1.1166666666666667</v>
      </c>
      <c r="AA81" s="235">
        <v>0.85</v>
      </c>
      <c r="AB81" s="234" t="s">
        <v>166</v>
      </c>
      <c r="AC81" s="235">
        <v>285</v>
      </c>
      <c r="AD81" s="235">
        <v>217</v>
      </c>
      <c r="AE81" s="234">
        <v>13515</v>
      </c>
      <c r="AF81" s="234">
        <v>56</v>
      </c>
      <c r="AG81" s="234">
        <v>68</v>
      </c>
      <c r="AH81" s="233" t="s">
        <v>167</v>
      </c>
      <c r="AI81" s="236" t="s">
        <v>191</v>
      </c>
    </row>
    <row r="82" spans="1:35" ht="12.75">
      <c r="A82" s="233">
        <v>101</v>
      </c>
      <c r="B82" s="233" t="s">
        <v>159</v>
      </c>
      <c r="C82" s="233" t="s">
        <v>265</v>
      </c>
      <c r="D82" s="233" t="s">
        <v>160</v>
      </c>
      <c r="E82" s="234">
        <v>10104</v>
      </c>
      <c r="F82" s="233" t="s">
        <v>161</v>
      </c>
      <c r="G82" s="234">
        <v>35</v>
      </c>
      <c r="H82" s="233" t="s">
        <v>305</v>
      </c>
      <c r="I82" s="233" t="s">
        <v>306</v>
      </c>
      <c r="J82" s="233" t="s">
        <v>272</v>
      </c>
      <c r="K82" s="233" t="s">
        <v>269</v>
      </c>
      <c r="L82" s="235">
        <v>0.8035714</v>
      </c>
      <c r="M82" s="235">
        <v>55</v>
      </c>
      <c r="N82" s="235">
        <v>45</v>
      </c>
      <c r="O82" s="234">
        <v>55</v>
      </c>
      <c r="P82" s="234">
        <v>81</v>
      </c>
      <c r="Q82" s="234">
        <v>37</v>
      </c>
      <c r="R82" s="234">
        <v>55</v>
      </c>
      <c r="S82" s="234">
        <v>81</v>
      </c>
      <c r="T82" s="234">
        <v>37</v>
      </c>
      <c r="U82" s="234">
        <v>62</v>
      </c>
      <c r="V82" s="234">
        <v>32</v>
      </c>
      <c r="W82" s="235">
        <v>51</v>
      </c>
      <c r="X82" s="235">
        <v>65</v>
      </c>
      <c r="Y82" s="234">
        <v>14.5</v>
      </c>
      <c r="Z82" s="235">
        <v>1.0166666666666666</v>
      </c>
      <c r="AA82" s="235">
        <v>0.85</v>
      </c>
      <c r="AB82" s="234" t="s">
        <v>166</v>
      </c>
      <c r="AC82" s="235">
        <v>259</v>
      </c>
      <c r="AD82" s="235">
        <v>217</v>
      </c>
      <c r="AE82" s="234">
        <v>14025</v>
      </c>
      <c r="AF82" s="234">
        <v>56</v>
      </c>
      <c r="AG82" s="234">
        <v>68</v>
      </c>
      <c r="AH82" s="233" t="s">
        <v>167</v>
      </c>
      <c r="AI82" s="236" t="s">
        <v>191</v>
      </c>
    </row>
    <row r="83" spans="1:35" ht="12.75">
      <c r="A83" s="233">
        <v>101</v>
      </c>
      <c r="B83" s="233" t="s">
        <v>159</v>
      </c>
      <c r="C83" s="233" t="s">
        <v>265</v>
      </c>
      <c r="D83" s="233" t="s">
        <v>160</v>
      </c>
      <c r="E83" s="234">
        <v>15005</v>
      </c>
      <c r="F83" s="233" t="s">
        <v>161</v>
      </c>
      <c r="G83" s="234">
        <v>30</v>
      </c>
      <c r="H83" s="233" t="s">
        <v>307</v>
      </c>
      <c r="I83" s="233" t="s">
        <v>308</v>
      </c>
      <c r="J83" s="233" t="s">
        <v>272</v>
      </c>
      <c r="K83" s="233" t="s">
        <v>269</v>
      </c>
      <c r="L83" s="235">
        <v>0.8571429</v>
      </c>
      <c r="M83" s="235">
        <v>58</v>
      </c>
      <c r="N83" s="235">
        <v>48</v>
      </c>
      <c r="O83" s="234">
        <v>58</v>
      </c>
      <c r="P83" s="234">
        <v>78</v>
      </c>
      <c r="Q83" s="234">
        <v>44</v>
      </c>
      <c r="R83" s="234">
        <v>58</v>
      </c>
      <c r="S83" s="234">
        <v>78</v>
      </c>
      <c r="T83" s="234">
        <v>44</v>
      </c>
      <c r="U83" s="234">
        <v>68</v>
      </c>
      <c r="V83" s="234">
        <v>39</v>
      </c>
      <c r="W83" s="235">
        <v>51</v>
      </c>
      <c r="X83" s="235">
        <v>68</v>
      </c>
      <c r="Y83" s="234">
        <v>14.5</v>
      </c>
      <c r="Z83" s="235">
        <v>1.0166666666666666</v>
      </c>
      <c r="AA83" s="235">
        <v>0.85</v>
      </c>
      <c r="AB83" s="234" t="s">
        <v>166</v>
      </c>
      <c r="AC83" s="235">
        <v>259</v>
      </c>
      <c r="AD83" s="235">
        <v>217</v>
      </c>
      <c r="AE83" s="234">
        <v>14790</v>
      </c>
      <c r="AF83" s="234">
        <v>56</v>
      </c>
      <c r="AG83" s="234">
        <v>68</v>
      </c>
      <c r="AH83" s="233" t="s">
        <v>167</v>
      </c>
      <c r="AI83" s="236" t="s">
        <v>191</v>
      </c>
    </row>
    <row r="84" spans="1:35" ht="12.75">
      <c r="A84" s="233">
        <v>101</v>
      </c>
      <c r="B84" s="233" t="s">
        <v>159</v>
      </c>
      <c r="C84" s="233" t="s">
        <v>265</v>
      </c>
      <c r="D84" s="233" t="s">
        <v>160</v>
      </c>
      <c r="E84" s="234">
        <v>10105</v>
      </c>
      <c r="F84" s="233" t="s">
        <v>161</v>
      </c>
      <c r="G84" s="234">
        <v>23</v>
      </c>
      <c r="H84" s="233" t="s">
        <v>309</v>
      </c>
      <c r="I84" s="233" t="s">
        <v>310</v>
      </c>
      <c r="J84" s="233" t="s">
        <v>272</v>
      </c>
      <c r="K84" s="233" t="s">
        <v>269</v>
      </c>
      <c r="L84" s="235">
        <v>0.8035714</v>
      </c>
      <c r="M84" s="235">
        <v>61</v>
      </c>
      <c r="N84" s="235">
        <v>45</v>
      </c>
      <c r="O84" s="234">
        <v>61</v>
      </c>
      <c r="P84" s="234">
        <v>98</v>
      </c>
      <c r="Q84" s="234">
        <v>27</v>
      </c>
      <c r="R84" s="234">
        <v>61</v>
      </c>
      <c r="S84" s="234">
        <v>98</v>
      </c>
      <c r="T84" s="234">
        <v>27</v>
      </c>
      <c r="U84" s="234">
        <v>63</v>
      </c>
      <c r="V84" s="234">
        <v>20</v>
      </c>
      <c r="W84" s="235">
        <v>51</v>
      </c>
      <c r="X84" s="235">
        <v>72</v>
      </c>
      <c r="Y84" s="234">
        <v>14.5</v>
      </c>
      <c r="Z84" s="235">
        <v>1.0166666666666666</v>
      </c>
      <c r="AA84" s="235">
        <v>0.85</v>
      </c>
      <c r="AB84" s="234" t="s">
        <v>166</v>
      </c>
      <c r="AC84" s="235">
        <v>259</v>
      </c>
      <c r="AD84" s="235">
        <v>217</v>
      </c>
      <c r="AE84" s="234">
        <v>15555</v>
      </c>
      <c r="AF84" s="234">
        <v>56</v>
      </c>
      <c r="AG84" s="234">
        <v>68</v>
      </c>
      <c r="AH84" s="233" t="s">
        <v>167</v>
      </c>
      <c r="AI84" s="236" t="s">
        <v>191</v>
      </c>
    </row>
    <row r="85" spans="1:35" ht="12.75">
      <c r="A85" s="233">
        <v>101</v>
      </c>
      <c r="B85" s="233" t="s">
        <v>159</v>
      </c>
      <c r="C85" s="233" t="s">
        <v>265</v>
      </c>
      <c r="D85" s="233" t="s">
        <v>160</v>
      </c>
      <c r="E85" s="234">
        <v>10102</v>
      </c>
      <c r="F85" s="233" t="s">
        <v>161</v>
      </c>
      <c r="G85" s="234">
        <v>25</v>
      </c>
      <c r="H85" s="233" t="s">
        <v>311</v>
      </c>
      <c r="I85" s="233" t="s">
        <v>312</v>
      </c>
      <c r="J85" s="233" t="s">
        <v>272</v>
      </c>
      <c r="K85" s="233" t="s">
        <v>269</v>
      </c>
      <c r="L85" s="235">
        <v>0.6964286</v>
      </c>
      <c r="M85" s="235">
        <v>53</v>
      </c>
      <c r="N85" s="235">
        <v>39</v>
      </c>
      <c r="O85" s="234">
        <v>53</v>
      </c>
      <c r="P85" s="234">
        <v>71</v>
      </c>
      <c r="Q85" s="234">
        <v>38</v>
      </c>
      <c r="R85" s="234">
        <v>53</v>
      </c>
      <c r="S85" s="234">
        <v>71</v>
      </c>
      <c r="T85" s="234">
        <v>38</v>
      </c>
      <c r="U85" s="234">
        <v>56</v>
      </c>
      <c r="V85" s="234">
        <v>30</v>
      </c>
      <c r="W85" s="235">
        <v>51</v>
      </c>
      <c r="X85" s="235">
        <v>62</v>
      </c>
      <c r="Y85" s="234">
        <v>14.5</v>
      </c>
      <c r="Z85" s="235">
        <v>1.0166666666666666</v>
      </c>
      <c r="AA85" s="235">
        <v>0.85</v>
      </c>
      <c r="AB85" s="234" t="s">
        <v>166</v>
      </c>
      <c r="AC85" s="235">
        <v>259</v>
      </c>
      <c r="AD85" s="235">
        <v>217</v>
      </c>
      <c r="AE85" s="234">
        <v>13515</v>
      </c>
      <c r="AF85" s="234">
        <v>56</v>
      </c>
      <c r="AG85" s="234">
        <v>68</v>
      </c>
      <c r="AH85" s="233" t="s">
        <v>167</v>
      </c>
      <c r="AI85" s="236" t="s">
        <v>191</v>
      </c>
    </row>
    <row r="86" spans="1:35" ht="12.75">
      <c r="A86" s="233">
        <v>101</v>
      </c>
      <c r="B86" s="233" t="s">
        <v>159</v>
      </c>
      <c r="C86" s="233" t="s">
        <v>265</v>
      </c>
      <c r="D86" s="233" t="s">
        <v>160</v>
      </c>
      <c r="E86" s="234">
        <v>10109</v>
      </c>
      <c r="F86" s="233" t="s">
        <v>161</v>
      </c>
      <c r="G86" s="234">
        <v>23</v>
      </c>
      <c r="H86" s="233" t="s">
        <v>313</v>
      </c>
      <c r="I86" s="233" t="s">
        <v>314</v>
      </c>
      <c r="J86" s="233" t="s">
        <v>272</v>
      </c>
      <c r="K86" s="233" t="s">
        <v>269</v>
      </c>
      <c r="L86" s="235">
        <v>0.6964286</v>
      </c>
      <c r="M86" s="235">
        <v>53</v>
      </c>
      <c r="N86" s="235">
        <v>39</v>
      </c>
      <c r="O86" s="234">
        <v>53</v>
      </c>
      <c r="P86" s="234">
        <v>75</v>
      </c>
      <c r="Q86" s="234">
        <v>30</v>
      </c>
      <c r="R86" s="234">
        <v>53</v>
      </c>
      <c r="S86" s="234">
        <v>75</v>
      </c>
      <c r="T86" s="234">
        <v>30</v>
      </c>
      <c r="U86" s="234">
        <v>53</v>
      </c>
      <c r="V86" s="234">
        <v>28</v>
      </c>
      <c r="W86" s="235">
        <v>51</v>
      </c>
      <c r="X86" s="235">
        <v>62</v>
      </c>
      <c r="Y86" s="234">
        <v>14.5</v>
      </c>
      <c r="Z86" s="235">
        <v>1.1833333333333333</v>
      </c>
      <c r="AA86" s="235">
        <v>0.85</v>
      </c>
      <c r="AB86" s="234" t="s">
        <v>166</v>
      </c>
      <c r="AC86" s="235">
        <v>302</v>
      </c>
      <c r="AD86" s="235">
        <v>217</v>
      </c>
      <c r="AE86" s="234">
        <v>13515</v>
      </c>
      <c r="AF86" s="234">
        <v>56</v>
      </c>
      <c r="AG86" s="234">
        <v>68</v>
      </c>
      <c r="AH86" s="233" t="s">
        <v>167</v>
      </c>
      <c r="AI86" s="236" t="s">
        <v>191</v>
      </c>
    </row>
    <row r="87" spans="1:35" ht="12.75">
      <c r="A87" s="233">
        <v>101</v>
      </c>
      <c r="B87" s="233" t="s">
        <v>159</v>
      </c>
      <c r="C87" s="233" t="s">
        <v>265</v>
      </c>
      <c r="D87" s="233" t="s">
        <v>160</v>
      </c>
      <c r="E87" s="234">
        <v>10104</v>
      </c>
      <c r="F87" s="233" t="s">
        <v>161</v>
      </c>
      <c r="G87" s="234">
        <v>35</v>
      </c>
      <c r="H87" s="233" t="s">
        <v>315</v>
      </c>
      <c r="I87" s="233" t="s">
        <v>316</v>
      </c>
      <c r="J87" s="233" t="s">
        <v>272</v>
      </c>
      <c r="K87" s="233" t="s">
        <v>269</v>
      </c>
      <c r="L87" s="235">
        <v>0.75</v>
      </c>
      <c r="M87" s="235">
        <v>56</v>
      </c>
      <c r="N87" s="235">
        <v>42</v>
      </c>
      <c r="O87" s="234">
        <v>56</v>
      </c>
      <c r="P87" s="234">
        <v>78</v>
      </c>
      <c r="Q87" s="234">
        <v>32</v>
      </c>
      <c r="R87" s="234">
        <v>56</v>
      </c>
      <c r="S87" s="234">
        <v>78</v>
      </c>
      <c r="T87" s="234">
        <v>32</v>
      </c>
      <c r="U87" s="234">
        <v>64</v>
      </c>
      <c r="V87" s="234">
        <v>27</v>
      </c>
      <c r="W87" s="235">
        <v>51</v>
      </c>
      <c r="X87" s="235">
        <v>66</v>
      </c>
      <c r="Y87" s="234">
        <v>14.5</v>
      </c>
      <c r="Z87" s="235">
        <v>1.5166666666666666</v>
      </c>
      <c r="AA87" s="235">
        <v>0.85</v>
      </c>
      <c r="AB87" s="234" t="s">
        <v>166</v>
      </c>
      <c r="AC87" s="235">
        <v>387</v>
      </c>
      <c r="AD87" s="235">
        <v>217</v>
      </c>
      <c r="AE87" s="234">
        <v>14280</v>
      </c>
      <c r="AF87" s="234">
        <v>56</v>
      </c>
      <c r="AG87" s="234">
        <v>68</v>
      </c>
      <c r="AH87" s="233" t="s">
        <v>167</v>
      </c>
      <c r="AI87" s="236" t="s">
        <v>191</v>
      </c>
    </row>
    <row r="88" spans="1:35" ht="12.75">
      <c r="A88" s="233">
        <v>101</v>
      </c>
      <c r="B88" s="233" t="s">
        <v>159</v>
      </c>
      <c r="C88" s="233" t="s">
        <v>265</v>
      </c>
      <c r="D88" s="233" t="s">
        <v>160</v>
      </c>
      <c r="E88" s="234">
        <v>15003</v>
      </c>
      <c r="F88" s="233" t="s">
        <v>161</v>
      </c>
      <c r="G88" s="234">
        <v>27</v>
      </c>
      <c r="H88" s="233" t="s">
        <v>317</v>
      </c>
      <c r="I88" s="233" t="s">
        <v>318</v>
      </c>
      <c r="J88" s="233" t="s">
        <v>272</v>
      </c>
      <c r="K88" s="233" t="s">
        <v>269</v>
      </c>
      <c r="L88" s="235">
        <v>0.6607143</v>
      </c>
      <c r="M88" s="235">
        <v>51</v>
      </c>
      <c r="N88" s="235">
        <v>37</v>
      </c>
      <c r="O88" s="234">
        <v>51</v>
      </c>
      <c r="P88" s="234">
        <v>80</v>
      </c>
      <c r="Q88" s="234">
        <v>35</v>
      </c>
      <c r="R88" s="234">
        <v>51</v>
      </c>
      <c r="S88" s="234">
        <v>80</v>
      </c>
      <c r="T88" s="234">
        <v>35</v>
      </c>
      <c r="U88" s="234">
        <v>59</v>
      </c>
      <c r="V88" s="234">
        <v>25</v>
      </c>
      <c r="W88" s="235">
        <v>51</v>
      </c>
      <c r="X88" s="235">
        <v>60</v>
      </c>
      <c r="Y88" s="234">
        <v>14.5</v>
      </c>
      <c r="Z88" s="235">
        <v>1.0166666666666666</v>
      </c>
      <c r="AA88" s="235">
        <v>0.85</v>
      </c>
      <c r="AB88" s="234" t="s">
        <v>166</v>
      </c>
      <c r="AC88" s="235">
        <v>259</v>
      </c>
      <c r="AD88" s="235">
        <v>217</v>
      </c>
      <c r="AE88" s="234">
        <v>13005</v>
      </c>
      <c r="AF88" s="234">
        <v>56</v>
      </c>
      <c r="AG88" s="234">
        <v>68</v>
      </c>
      <c r="AH88" s="233" t="s">
        <v>167</v>
      </c>
      <c r="AI88" s="236" t="s">
        <v>191</v>
      </c>
    </row>
    <row r="89" spans="1:35" ht="12.75">
      <c r="A89" s="233">
        <v>101</v>
      </c>
      <c r="B89" s="233" t="s">
        <v>159</v>
      </c>
      <c r="C89" s="233" t="s">
        <v>265</v>
      </c>
      <c r="D89" s="233" t="s">
        <v>160</v>
      </c>
      <c r="E89" s="234">
        <v>10102</v>
      </c>
      <c r="F89" s="233" t="s">
        <v>161</v>
      </c>
      <c r="G89" s="234">
        <v>25</v>
      </c>
      <c r="H89" s="233" t="s">
        <v>319</v>
      </c>
      <c r="I89" s="233" t="s">
        <v>320</v>
      </c>
      <c r="J89" s="233" t="s">
        <v>272</v>
      </c>
      <c r="K89" s="233" t="s">
        <v>269</v>
      </c>
      <c r="L89" s="235">
        <v>0.6428571</v>
      </c>
      <c r="M89" s="235">
        <v>49</v>
      </c>
      <c r="N89" s="235">
        <v>36</v>
      </c>
      <c r="O89" s="234">
        <v>49</v>
      </c>
      <c r="P89" s="234">
        <v>68</v>
      </c>
      <c r="Q89" s="234">
        <v>25</v>
      </c>
      <c r="R89" s="234">
        <v>49</v>
      </c>
      <c r="S89" s="234">
        <v>68</v>
      </c>
      <c r="T89" s="234">
        <v>25</v>
      </c>
      <c r="U89" s="234">
        <v>49</v>
      </c>
      <c r="V89" s="234">
        <v>20</v>
      </c>
      <c r="W89" s="235">
        <v>51</v>
      </c>
      <c r="X89" s="235">
        <v>58</v>
      </c>
      <c r="Y89" s="234">
        <v>14.5</v>
      </c>
      <c r="Z89" s="235">
        <v>1.0166666666666666</v>
      </c>
      <c r="AA89" s="235">
        <v>0.85</v>
      </c>
      <c r="AB89" s="234" t="s">
        <v>166</v>
      </c>
      <c r="AC89" s="235">
        <v>259</v>
      </c>
      <c r="AD89" s="235">
        <v>217</v>
      </c>
      <c r="AE89" s="234">
        <v>12495</v>
      </c>
      <c r="AF89" s="234">
        <v>56</v>
      </c>
      <c r="AG89" s="234">
        <v>68</v>
      </c>
      <c r="AH89" s="233" t="s">
        <v>167</v>
      </c>
      <c r="AI89" s="236" t="s">
        <v>191</v>
      </c>
    </row>
    <row r="90" spans="1:35" ht="12.75">
      <c r="A90" s="233">
        <v>101</v>
      </c>
      <c r="B90" s="233" t="s">
        <v>159</v>
      </c>
      <c r="C90" s="233" t="s">
        <v>265</v>
      </c>
      <c r="D90" s="233" t="s">
        <v>160</v>
      </c>
      <c r="E90" s="234">
        <v>10109</v>
      </c>
      <c r="F90" s="233" t="s">
        <v>161</v>
      </c>
      <c r="G90" s="234">
        <v>23</v>
      </c>
      <c r="H90" s="233" t="s">
        <v>321</v>
      </c>
      <c r="I90" s="233" t="s">
        <v>322</v>
      </c>
      <c r="J90" s="233" t="s">
        <v>272</v>
      </c>
      <c r="K90" s="233" t="s">
        <v>269</v>
      </c>
      <c r="L90" s="235">
        <v>0.6071429</v>
      </c>
      <c r="M90" s="235">
        <v>46</v>
      </c>
      <c r="N90" s="235">
        <v>34</v>
      </c>
      <c r="O90" s="234">
        <v>46</v>
      </c>
      <c r="P90" s="234">
        <v>65</v>
      </c>
      <c r="Q90" s="234">
        <v>26</v>
      </c>
      <c r="R90" s="234">
        <v>47</v>
      </c>
      <c r="S90" s="234">
        <v>65</v>
      </c>
      <c r="T90" s="234">
        <v>28</v>
      </c>
      <c r="U90" s="234">
        <v>55</v>
      </c>
      <c r="V90" s="234">
        <v>22</v>
      </c>
      <c r="W90" s="235">
        <v>51</v>
      </c>
      <c r="X90" s="235">
        <v>54</v>
      </c>
      <c r="Y90" s="234">
        <v>14.5</v>
      </c>
      <c r="Z90" s="235">
        <v>0.9666666666666667</v>
      </c>
      <c r="AA90" s="235">
        <v>0.85</v>
      </c>
      <c r="AB90" s="234" t="s">
        <v>166</v>
      </c>
      <c r="AC90" s="235">
        <v>246</v>
      </c>
      <c r="AD90" s="235">
        <v>217</v>
      </c>
      <c r="AE90" s="234">
        <v>11730</v>
      </c>
      <c r="AF90" s="234">
        <v>56</v>
      </c>
      <c r="AG90" s="234">
        <v>68</v>
      </c>
      <c r="AH90" s="233" t="s">
        <v>167</v>
      </c>
      <c r="AI90" s="236" t="s">
        <v>191</v>
      </c>
    </row>
    <row r="91" spans="1:35" ht="12.75">
      <c r="A91" s="233">
        <v>101</v>
      </c>
      <c r="B91" s="233" t="s">
        <v>159</v>
      </c>
      <c r="C91" s="233" t="s">
        <v>265</v>
      </c>
      <c r="D91" s="233" t="s">
        <v>160</v>
      </c>
      <c r="E91" s="234">
        <v>10104</v>
      </c>
      <c r="F91" s="233" t="s">
        <v>161</v>
      </c>
      <c r="G91" s="234">
        <v>36</v>
      </c>
      <c r="H91" s="233" t="s">
        <v>323</v>
      </c>
      <c r="I91" s="233" t="s">
        <v>324</v>
      </c>
      <c r="J91" s="233" t="s">
        <v>272</v>
      </c>
      <c r="K91" s="233" t="s">
        <v>269</v>
      </c>
      <c r="L91" s="235">
        <v>0.6607143</v>
      </c>
      <c r="M91" s="235">
        <v>53</v>
      </c>
      <c r="N91" s="235">
        <v>37</v>
      </c>
      <c r="O91" s="234">
        <v>53</v>
      </c>
      <c r="P91" s="234">
        <v>76</v>
      </c>
      <c r="Q91" s="234">
        <v>33</v>
      </c>
      <c r="R91" s="234">
        <v>53</v>
      </c>
      <c r="S91" s="234">
        <v>76</v>
      </c>
      <c r="T91" s="234">
        <v>33</v>
      </c>
      <c r="U91" s="234">
        <v>50</v>
      </c>
      <c r="V91" s="234">
        <v>23</v>
      </c>
      <c r="W91" s="235">
        <v>56</v>
      </c>
      <c r="X91" s="235">
        <v>57</v>
      </c>
      <c r="Y91" s="234">
        <v>14.5</v>
      </c>
      <c r="Z91" s="235">
        <v>1.1</v>
      </c>
      <c r="AA91" s="235">
        <v>0.9333333333333333</v>
      </c>
      <c r="AB91" s="234" t="s">
        <v>166</v>
      </c>
      <c r="AC91" s="235">
        <v>280</v>
      </c>
      <c r="AD91" s="235">
        <v>238</v>
      </c>
      <c r="AE91" s="234">
        <v>13515</v>
      </c>
      <c r="AF91" s="234">
        <v>56</v>
      </c>
      <c r="AG91" s="234">
        <v>68</v>
      </c>
      <c r="AH91" s="233" t="s">
        <v>167</v>
      </c>
      <c r="AI91" s="236" t="s">
        <v>191</v>
      </c>
    </row>
    <row r="92" spans="1:35" ht="12.75">
      <c r="A92" s="233">
        <v>101</v>
      </c>
      <c r="B92" s="233" t="s">
        <v>159</v>
      </c>
      <c r="C92" s="233" t="s">
        <v>265</v>
      </c>
      <c r="D92" s="233" t="s">
        <v>160</v>
      </c>
      <c r="E92" s="234">
        <v>15007</v>
      </c>
      <c r="F92" s="233" t="s">
        <v>161</v>
      </c>
      <c r="G92" s="234">
        <v>40</v>
      </c>
      <c r="H92" s="233" t="s">
        <v>325</v>
      </c>
      <c r="I92" s="233" t="s">
        <v>200</v>
      </c>
      <c r="J92" s="233" t="s">
        <v>272</v>
      </c>
      <c r="K92" s="233" t="s">
        <v>269</v>
      </c>
      <c r="L92" s="235">
        <v>0.6964286</v>
      </c>
      <c r="M92" s="235">
        <v>58</v>
      </c>
      <c r="N92" s="235">
        <v>39</v>
      </c>
      <c r="O92" s="234">
        <v>58</v>
      </c>
      <c r="P92" s="234">
        <v>97</v>
      </c>
      <c r="Q92" s="234">
        <v>36</v>
      </c>
      <c r="R92" s="234">
        <v>58</v>
      </c>
      <c r="S92" s="234">
        <v>97</v>
      </c>
      <c r="T92" s="234">
        <v>36</v>
      </c>
      <c r="U92" s="234">
        <v>78</v>
      </c>
      <c r="V92" s="234">
        <v>20</v>
      </c>
      <c r="W92" s="235">
        <v>58</v>
      </c>
      <c r="X92" s="235">
        <v>60</v>
      </c>
      <c r="Y92" s="234">
        <v>14.5</v>
      </c>
      <c r="Z92" s="235">
        <v>1.1333333333333333</v>
      </c>
      <c r="AA92" s="235">
        <v>0.9666666666666667</v>
      </c>
      <c r="AB92" s="234" t="s">
        <v>166</v>
      </c>
      <c r="AC92" s="235">
        <v>289</v>
      </c>
      <c r="AD92" s="235">
        <v>246</v>
      </c>
      <c r="AE92" s="234">
        <v>14790</v>
      </c>
      <c r="AF92" s="234">
        <v>56</v>
      </c>
      <c r="AG92" s="234">
        <v>68</v>
      </c>
      <c r="AH92" s="233" t="s">
        <v>167</v>
      </c>
      <c r="AI92" s="236" t="s">
        <v>168</v>
      </c>
    </row>
    <row r="93" spans="1:35" ht="12.75">
      <c r="A93" s="233">
        <v>101</v>
      </c>
      <c r="B93" s="233" t="s">
        <v>159</v>
      </c>
      <c r="C93" s="233" t="s">
        <v>265</v>
      </c>
      <c r="D93" s="233" t="s">
        <v>160</v>
      </c>
      <c r="E93" s="234">
        <v>10111</v>
      </c>
      <c r="F93" s="233" t="s">
        <v>161</v>
      </c>
      <c r="G93" s="234">
        <v>20</v>
      </c>
      <c r="H93" s="233" t="s">
        <v>326</v>
      </c>
      <c r="I93" s="233" t="s">
        <v>203</v>
      </c>
      <c r="J93" s="233" t="s">
        <v>272</v>
      </c>
      <c r="K93" s="233" t="s">
        <v>269</v>
      </c>
      <c r="L93" s="235">
        <v>0.5357143</v>
      </c>
      <c r="M93" s="235">
        <v>41</v>
      </c>
      <c r="N93" s="235">
        <v>30</v>
      </c>
      <c r="O93" s="234">
        <v>41</v>
      </c>
      <c r="P93" s="234">
        <v>65</v>
      </c>
      <c r="Q93" s="234">
        <v>16</v>
      </c>
      <c r="R93" s="234">
        <v>41</v>
      </c>
      <c r="S93" s="234">
        <v>65</v>
      </c>
      <c r="T93" s="234">
        <v>16</v>
      </c>
      <c r="U93" s="234">
        <v>45</v>
      </c>
      <c r="V93" s="234">
        <v>12</v>
      </c>
      <c r="W93" s="235">
        <v>58</v>
      </c>
      <c r="X93" s="235">
        <v>42</v>
      </c>
      <c r="Y93" s="234">
        <v>14.5</v>
      </c>
      <c r="Z93" s="235">
        <v>1.15</v>
      </c>
      <c r="AA93" s="235">
        <v>0.9666666666666667</v>
      </c>
      <c r="AB93" s="234" t="s">
        <v>166</v>
      </c>
      <c r="AC93" s="235">
        <v>293</v>
      </c>
      <c r="AD93" s="235">
        <v>246</v>
      </c>
      <c r="AE93" s="234">
        <v>10455</v>
      </c>
      <c r="AF93" s="234">
        <v>56</v>
      </c>
      <c r="AG93" s="234">
        <v>68</v>
      </c>
      <c r="AH93" s="233" t="s">
        <v>167</v>
      </c>
      <c r="AI93" s="236" t="s">
        <v>168</v>
      </c>
    </row>
    <row r="94" spans="1:35" ht="12.75">
      <c r="A94" s="233">
        <v>101</v>
      </c>
      <c r="B94" s="233" t="s">
        <v>159</v>
      </c>
      <c r="C94" s="233" t="s">
        <v>159</v>
      </c>
      <c r="D94" s="233" t="s">
        <v>160</v>
      </c>
      <c r="E94" s="234">
        <v>10102</v>
      </c>
      <c r="F94" s="233" t="s">
        <v>161</v>
      </c>
      <c r="G94" s="234">
        <v>27</v>
      </c>
      <c r="H94" s="233" t="s">
        <v>327</v>
      </c>
      <c r="I94" s="233" t="s">
        <v>328</v>
      </c>
      <c r="J94" s="233" t="s">
        <v>329</v>
      </c>
      <c r="K94" s="233" t="s">
        <v>269</v>
      </c>
      <c r="L94" s="235">
        <v>0.6428571</v>
      </c>
      <c r="M94" s="235">
        <v>53</v>
      </c>
      <c r="N94" s="235">
        <v>36</v>
      </c>
      <c r="O94" s="234">
        <v>53</v>
      </c>
      <c r="P94" s="234">
        <v>79</v>
      </c>
      <c r="Q94" s="234">
        <v>23</v>
      </c>
      <c r="R94" s="234">
        <v>53</v>
      </c>
      <c r="S94" s="234">
        <v>79</v>
      </c>
      <c r="T94" s="234">
        <v>23</v>
      </c>
      <c r="U94" s="234">
        <v>58</v>
      </c>
      <c r="V94" s="234">
        <v>14</v>
      </c>
      <c r="W94" s="235">
        <v>62</v>
      </c>
      <c r="X94" s="235">
        <v>51</v>
      </c>
      <c r="Y94" s="234">
        <v>14.6</v>
      </c>
      <c r="Z94" s="235">
        <v>1.35</v>
      </c>
      <c r="AA94" s="235">
        <v>1.0333333333333334</v>
      </c>
      <c r="AB94" s="234" t="s">
        <v>166</v>
      </c>
      <c r="AC94" s="235">
        <v>344</v>
      </c>
      <c r="AD94" s="235">
        <v>264</v>
      </c>
      <c r="AE94" s="234">
        <v>13515</v>
      </c>
      <c r="AF94" s="234">
        <v>56</v>
      </c>
      <c r="AG94" s="234">
        <v>68</v>
      </c>
      <c r="AH94" s="233" t="s">
        <v>167</v>
      </c>
      <c r="AI94" s="236" t="s">
        <v>168</v>
      </c>
    </row>
    <row r="95" spans="1:35" ht="12.75">
      <c r="A95" s="233">
        <v>101</v>
      </c>
      <c r="B95" s="233" t="s">
        <v>159</v>
      </c>
      <c r="C95" s="233" t="s">
        <v>159</v>
      </c>
      <c r="D95" s="233" t="s">
        <v>160</v>
      </c>
      <c r="E95" s="234">
        <v>10110</v>
      </c>
      <c r="F95" s="233" t="s">
        <v>161</v>
      </c>
      <c r="G95" s="234">
        <v>30</v>
      </c>
      <c r="H95" s="233" t="s">
        <v>330</v>
      </c>
      <c r="I95" s="233" t="s">
        <v>245</v>
      </c>
      <c r="J95" s="233" t="s">
        <v>329</v>
      </c>
      <c r="K95" s="233" t="s">
        <v>269</v>
      </c>
      <c r="L95" s="235">
        <v>0.5357143</v>
      </c>
      <c r="M95" s="235">
        <v>39</v>
      </c>
      <c r="N95" s="235">
        <v>30</v>
      </c>
      <c r="O95" s="234">
        <v>39</v>
      </c>
      <c r="P95" s="234">
        <v>60</v>
      </c>
      <c r="Q95" s="234">
        <v>24</v>
      </c>
      <c r="R95" s="234">
        <v>39</v>
      </c>
      <c r="S95" s="234">
        <v>60</v>
      </c>
      <c r="T95" s="234">
        <v>24</v>
      </c>
      <c r="U95" s="234">
        <v>53</v>
      </c>
      <c r="V95" s="234">
        <v>17</v>
      </c>
      <c r="W95" s="235">
        <v>62</v>
      </c>
      <c r="X95" s="235">
        <v>38</v>
      </c>
      <c r="Y95" s="234">
        <v>14.6</v>
      </c>
      <c r="Z95" s="235">
        <v>1.3</v>
      </c>
      <c r="AA95" s="235">
        <v>1.0333333333333334</v>
      </c>
      <c r="AB95" s="234" t="s">
        <v>166</v>
      </c>
      <c r="AC95" s="235">
        <v>332</v>
      </c>
      <c r="AD95" s="235">
        <v>264</v>
      </c>
      <c r="AE95" s="234">
        <v>9945</v>
      </c>
      <c r="AF95" s="234">
        <v>56</v>
      </c>
      <c r="AG95" s="234">
        <v>68</v>
      </c>
      <c r="AH95" s="233" t="s">
        <v>167</v>
      </c>
      <c r="AI95" s="236" t="s">
        <v>168</v>
      </c>
    </row>
    <row r="96" spans="1:35" ht="12.75">
      <c r="A96" s="233">
        <v>101</v>
      </c>
      <c r="B96" s="233" t="s">
        <v>159</v>
      </c>
      <c r="C96" s="233" t="s">
        <v>265</v>
      </c>
      <c r="D96" s="233" t="s">
        <v>160</v>
      </c>
      <c r="E96" s="234">
        <v>10105</v>
      </c>
      <c r="F96" s="233" t="s">
        <v>161</v>
      </c>
      <c r="G96" s="234">
        <v>26</v>
      </c>
      <c r="H96" s="233" t="s">
        <v>203</v>
      </c>
      <c r="I96" s="233" t="s">
        <v>331</v>
      </c>
      <c r="J96" s="233" t="s">
        <v>272</v>
      </c>
      <c r="K96" s="233" t="s">
        <v>269</v>
      </c>
      <c r="L96" s="235">
        <v>0.5</v>
      </c>
      <c r="M96" s="235">
        <v>41</v>
      </c>
      <c r="N96" s="235">
        <v>28</v>
      </c>
      <c r="O96" s="234">
        <v>41</v>
      </c>
      <c r="P96" s="234">
        <v>60</v>
      </c>
      <c r="Q96" s="234">
        <v>10</v>
      </c>
      <c r="R96" s="234">
        <v>41</v>
      </c>
      <c r="S96" s="234">
        <v>60</v>
      </c>
      <c r="T96" s="234">
        <v>10</v>
      </c>
      <c r="U96" s="234">
        <v>43</v>
      </c>
      <c r="V96" s="234">
        <v>8</v>
      </c>
      <c r="W96" s="235">
        <v>58</v>
      </c>
      <c r="X96" s="235">
        <v>42</v>
      </c>
      <c r="Y96" s="234">
        <v>14.5</v>
      </c>
      <c r="Z96" s="235">
        <v>1.3</v>
      </c>
      <c r="AA96" s="235">
        <v>0.9666666666666667</v>
      </c>
      <c r="AB96" s="234" t="s">
        <v>166</v>
      </c>
      <c r="AC96" s="235">
        <v>332</v>
      </c>
      <c r="AD96" s="235">
        <v>246</v>
      </c>
      <c r="AE96" s="234">
        <v>10455</v>
      </c>
      <c r="AF96" s="234">
        <v>56</v>
      </c>
      <c r="AG96" s="234">
        <v>68</v>
      </c>
      <c r="AH96" s="233" t="s">
        <v>167</v>
      </c>
      <c r="AI96" s="236" t="s">
        <v>168</v>
      </c>
    </row>
    <row r="97" spans="1:35" ht="12.75">
      <c r="A97" s="233">
        <v>101</v>
      </c>
      <c r="B97" s="233" t="s">
        <v>159</v>
      </c>
      <c r="C97" s="233" t="s">
        <v>265</v>
      </c>
      <c r="D97" s="233" t="s">
        <v>160</v>
      </c>
      <c r="E97" s="234">
        <v>10113</v>
      </c>
      <c r="F97" s="233" t="s">
        <v>161</v>
      </c>
      <c r="G97" s="234">
        <v>28</v>
      </c>
      <c r="H97" s="233" t="s">
        <v>332</v>
      </c>
      <c r="I97" s="233" t="s">
        <v>333</v>
      </c>
      <c r="J97" s="233" t="s">
        <v>272</v>
      </c>
      <c r="K97" s="233" t="s">
        <v>269</v>
      </c>
      <c r="L97" s="235">
        <v>0.5</v>
      </c>
      <c r="M97" s="235">
        <v>41</v>
      </c>
      <c r="N97" s="235">
        <v>28</v>
      </c>
      <c r="O97" s="234">
        <v>41</v>
      </c>
      <c r="P97" s="234">
        <v>66</v>
      </c>
      <c r="Q97" s="234">
        <v>25</v>
      </c>
      <c r="R97" s="234">
        <v>41</v>
      </c>
      <c r="S97" s="234">
        <v>66</v>
      </c>
      <c r="T97" s="234">
        <v>25</v>
      </c>
      <c r="U97" s="234">
        <v>49</v>
      </c>
      <c r="V97" s="234">
        <v>15</v>
      </c>
      <c r="W97" s="235">
        <v>58</v>
      </c>
      <c r="X97" s="235">
        <v>42</v>
      </c>
      <c r="Y97" s="234">
        <v>14.5</v>
      </c>
      <c r="Z97" s="235">
        <v>1.1833333333333333</v>
      </c>
      <c r="AA97" s="235">
        <v>0.9666666666666667</v>
      </c>
      <c r="AB97" s="234" t="s">
        <v>166</v>
      </c>
      <c r="AC97" s="235">
        <v>302</v>
      </c>
      <c r="AD97" s="235">
        <v>246</v>
      </c>
      <c r="AE97" s="234">
        <v>10455</v>
      </c>
      <c r="AF97" s="234">
        <v>56</v>
      </c>
      <c r="AG97" s="234">
        <v>68</v>
      </c>
      <c r="AH97" s="233" t="s">
        <v>167</v>
      </c>
      <c r="AI97" s="236" t="s">
        <v>168</v>
      </c>
    </row>
    <row r="98" spans="1:35" ht="12.75">
      <c r="A98" s="233">
        <v>101</v>
      </c>
      <c r="B98" s="233" t="s">
        <v>159</v>
      </c>
      <c r="C98" s="233" t="s">
        <v>265</v>
      </c>
      <c r="D98" s="233" t="s">
        <v>160</v>
      </c>
      <c r="E98" s="234">
        <v>10114</v>
      </c>
      <c r="F98" s="233" t="s">
        <v>161</v>
      </c>
      <c r="G98" s="234">
        <v>21</v>
      </c>
      <c r="H98" s="233" t="s">
        <v>262</v>
      </c>
      <c r="I98" s="233" t="s">
        <v>334</v>
      </c>
      <c r="J98" s="233" t="s">
        <v>272</v>
      </c>
      <c r="K98" s="233" t="s">
        <v>269</v>
      </c>
      <c r="L98" s="235">
        <v>0.4285714</v>
      </c>
      <c r="M98" s="235">
        <v>37</v>
      </c>
      <c r="N98" s="235">
        <v>24</v>
      </c>
      <c r="O98" s="234">
        <v>37</v>
      </c>
      <c r="P98" s="234">
        <v>61</v>
      </c>
      <c r="Q98" s="234">
        <v>26</v>
      </c>
      <c r="R98" s="234">
        <v>37</v>
      </c>
      <c r="S98" s="234">
        <v>61</v>
      </c>
      <c r="T98" s="234">
        <v>26</v>
      </c>
      <c r="U98" s="234">
        <v>40</v>
      </c>
      <c r="V98" s="234">
        <v>15</v>
      </c>
      <c r="W98" s="235">
        <v>58</v>
      </c>
      <c r="X98" s="235">
        <v>38</v>
      </c>
      <c r="Y98" s="234">
        <v>14.5</v>
      </c>
      <c r="Z98" s="235">
        <v>1.3166666666666667</v>
      </c>
      <c r="AA98" s="235">
        <v>0.9666666666666667</v>
      </c>
      <c r="AB98" s="234" t="s">
        <v>166</v>
      </c>
      <c r="AC98" s="235">
        <v>336</v>
      </c>
      <c r="AD98" s="235">
        <v>246</v>
      </c>
      <c r="AE98" s="234">
        <v>9435</v>
      </c>
      <c r="AF98" s="234">
        <v>56</v>
      </c>
      <c r="AG98" s="234">
        <v>68</v>
      </c>
      <c r="AH98" s="233" t="s">
        <v>167</v>
      </c>
      <c r="AI98" s="236" t="s">
        <v>168</v>
      </c>
    </row>
    <row r="99" spans="1:35" ht="12.75">
      <c r="A99" s="233">
        <v>101</v>
      </c>
      <c r="B99" s="233" t="s">
        <v>159</v>
      </c>
      <c r="C99" s="233" t="s">
        <v>265</v>
      </c>
      <c r="D99" s="233" t="s">
        <v>160</v>
      </c>
      <c r="E99" s="234">
        <v>10115</v>
      </c>
      <c r="F99" s="233" t="s">
        <v>161</v>
      </c>
      <c r="G99" s="234">
        <v>29</v>
      </c>
      <c r="H99" s="233" t="s">
        <v>335</v>
      </c>
      <c r="I99" s="233" t="s">
        <v>336</v>
      </c>
      <c r="J99" s="233" t="s">
        <v>272</v>
      </c>
      <c r="K99" s="233" t="s">
        <v>269</v>
      </c>
      <c r="L99" s="235">
        <v>0.3214286</v>
      </c>
      <c r="M99" s="235">
        <v>27</v>
      </c>
      <c r="N99" s="235">
        <v>18</v>
      </c>
      <c r="O99" s="234">
        <v>27</v>
      </c>
      <c r="P99" s="234">
        <v>46</v>
      </c>
      <c r="Q99" s="234">
        <v>13</v>
      </c>
      <c r="R99" s="234">
        <v>27</v>
      </c>
      <c r="S99" s="234">
        <v>46</v>
      </c>
      <c r="T99" s="234">
        <v>13</v>
      </c>
      <c r="U99" s="234">
        <v>32</v>
      </c>
      <c r="V99" s="234">
        <v>8</v>
      </c>
      <c r="W99" s="235">
        <v>57</v>
      </c>
      <c r="X99" s="235">
        <v>28</v>
      </c>
      <c r="Y99" s="234">
        <v>14.5</v>
      </c>
      <c r="Z99" s="235">
        <v>1.15</v>
      </c>
      <c r="AA99" s="235">
        <v>0.95</v>
      </c>
      <c r="AB99" s="234" t="s">
        <v>166</v>
      </c>
      <c r="AC99" s="235">
        <v>293</v>
      </c>
      <c r="AD99" s="235">
        <v>242</v>
      </c>
      <c r="AE99" s="234">
        <v>6885</v>
      </c>
      <c r="AF99" s="234">
        <v>56</v>
      </c>
      <c r="AG99" s="234">
        <v>68</v>
      </c>
      <c r="AH99" s="233" t="s">
        <v>167</v>
      </c>
      <c r="AI99" s="236" t="s">
        <v>191</v>
      </c>
    </row>
    <row r="100" spans="1:35" ht="12.75">
      <c r="A100" s="233">
        <v>101</v>
      </c>
      <c r="B100" s="233" t="s">
        <v>159</v>
      </c>
      <c r="C100" s="233" t="s">
        <v>265</v>
      </c>
      <c r="D100" s="233" t="s">
        <v>160</v>
      </c>
      <c r="E100" s="234">
        <v>15004</v>
      </c>
      <c r="F100" s="233" t="s">
        <v>161</v>
      </c>
      <c r="G100" s="234">
        <v>27</v>
      </c>
      <c r="H100" s="233" t="s">
        <v>263</v>
      </c>
      <c r="I100" s="233" t="s">
        <v>337</v>
      </c>
      <c r="J100" s="233" t="s">
        <v>272</v>
      </c>
      <c r="K100" s="233" t="s">
        <v>269</v>
      </c>
      <c r="L100" s="235">
        <v>0.375</v>
      </c>
      <c r="M100" s="235">
        <v>30</v>
      </c>
      <c r="N100" s="235">
        <v>21</v>
      </c>
      <c r="O100" s="234">
        <v>30</v>
      </c>
      <c r="P100" s="234">
        <v>49</v>
      </c>
      <c r="Q100" s="234">
        <v>12</v>
      </c>
      <c r="R100" s="234">
        <v>30</v>
      </c>
      <c r="S100" s="234">
        <v>49</v>
      </c>
      <c r="T100" s="234">
        <v>12</v>
      </c>
      <c r="U100" s="234">
        <v>30</v>
      </c>
      <c r="V100" s="234">
        <v>9</v>
      </c>
      <c r="W100" s="235">
        <v>55</v>
      </c>
      <c r="X100" s="235">
        <v>33</v>
      </c>
      <c r="Y100" s="234">
        <v>14.5</v>
      </c>
      <c r="Z100" s="235">
        <v>1.2666666666666666</v>
      </c>
      <c r="AA100" s="235">
        <v>0.9166666666666666</v>
      </c>
      <c r="AB100" s="234" t="s">
        <v>166</v>
      </c>
      <c r="AC100" s="235">
        <v>323</v>
      </c>
      <c r="AD100" s="235">
        <v>234</v>
      </c>
      <c r="AE100" s="234">
        <v>7650</v>
      </c>
      <c r="AF100" s="234">
        <v>56</v>
      </c>
      <c r="AG100" s="234">
        <v>68</v>
      </c>
      <c r="AH100" s="233" t="s">
        <v>167</v>
      </c>
      <c r="AI100" s="236" t="s">
        <v>191</v>
      </c>
    </row>
    <row r="101" spans="1:35" ht="12.75">
      <c r="A101" s="233">
        <v>101</v>
      </c>
      <c r="B101" s="233" t="s">
        <v>159</v>
      </c>
      <c r="C101" s="233" t="s">
        <v>265</v>
      </c>
      <c r="D101" s="233" t="s">
        <v>160</v>
      </c>
      <c r="E101" s="234">
        <v>10111</v>
      </c>
      <c r="F101" s="233" t="s">
        <v>161</v>
      </c>
      <c r="G101" s="234">
        <v>17</v>
      </c>
      <c r="H101" s="233" t="s">
        <v>338</v>
      </c>
      <c r="I101" s="233" t="s">
        <v>339</v>
      </c>
      <c r="J101" s="233" t="s">
        <v>272</v>
      </c>
      <c r="K101" s="233" t="s">
        <v>269</v>
      </c>
      <c r="L101" s="235">
        <v>0.375</v>
      </c>
      <c r="M101" s="235">
        <v>30</v>
      </c>
      <c r="N101" s="235">
        <v>21</v>
      </c>
      <c r="O101" s="234">
        <v>30</v>
      </c>
      <c r="P101" s="234">
        <v>51</v>
      </c>
      <c r="Q101" s="234">
        <v>16</v>
      </c>
      <c r="R101" s="234">
        <v>30</v>
      </c>
      <c r="S101" s="234">
        <v>51</v>
      </c>
      <c r="T101" s="234">
        <v>16</v>
      </c>
      <c r="U101" s="234">
        <v>30</v>
      </c>
      <c r="V101" s="234">
        <v>13</v>
      </c>
      <c r="W101" s="235">
        <v>51</v>
      </c>
      <c r="X101" s="235">
        <v>35</v>
      </c>
      <c r="Y101" s="234">
        <v>14.5</v>
      </c>
      <c r="Z101" s="235">
        <v>1.0666666666666667</v>
      </c>
      <c r="AA101" s="235">
        <v>0.85</v>
      </c>
      <c r="AB101" s="234" t="s">
        <v>166</v>
      </c>
      <c r="AC101" s="235">
        <v>272</v>
      </c>
      <c r="AD101" s="235">
        <v>217</v>
      </c>
      <c r="AE101" s="234">
        <v>7650</v>
      </c>
      <c r="AF101" s="234">
        <v>56</v>
      </c>
      <c r="AG101" s="234">
        <v>68</v>
      </c>
      <c r="AH101" s="233" t="s">
        <v>167</v>
      </c>
      <c r="AI101" s="236" t="s">
        <v>191</v>
      </c>
    </row>
    <row r="102" spans="1:35" ht="12.75">
      <c r="A102" s="233">
        <v>101</v>
      </c>
      <c r="B102" s="233" t="s">
        <v>159</v>
      </c>
      <c r="C102" s="233" t="s">
        <v>265</v>
      </c>
      <c r="D102" s="233" t="s">
        <v>160</v>
      </c>
      <c r="E102" s="234">
        <v>15015</v>
      </c>
      <c r="F102" s="233" t="s">
        <v>161</v>
      </c>
      <c r="G102" s="234">
        <v>18</v>
      </c>
      <c r="H102" s="233" t="s">
        <v>264</v>
      </c>
      <c r="I102" s="233" t="s">
        <v>340</v>
      </c>
      <c r="J102" s="233" t="s">
        <v>272</v>
      </c>
      <c r="K102" s="233" t="s">
        <v>269</v>
      </c>
      <c r="L102" s="235">
        <v>0.3035714</v>
      </c>
      <c r="M102" s="235">
        <v>24</v>
      </c>
      <c r="N102" s="235">
        <v>17</v>
      </c>
      <c r="O102" s="234">
        <v>24</v>
      </c>
      <c r="P102" s="234">
        <v>42</v>
      </c>
      <c r="Q102" s="234">
        <v>11</v>
      </c>
      <c r="R102" s="234">
        <v>24</v>
      </c>
      <c r="S102" s="234">
        <v>42</v>
      </c>
      <c r="T102" s="234">
        <v>11</v>
      </c>
      <c r="U102" s="234">
        <v>30</v>
      </c>
      <c r="V102" s="234">
        <v>9</v>
      </c>
      <c r="W102" s="235">
        <v>50</v>
      </c>
      <c r="X102" s="235">
        <v>29</v>
      </c>
      <c r="Y102" s="234">
        <v>14.5</v>
      </c>
      <c r="Z102" s="235">
        <v>1</v>
      </c>
      <c r="AA102" s="235">
        <v>0.8333333333333334</v>
      </c>
      <c r="AB102" s="234" t="s">
        <v>166</v>
      </c>
      <c r="AC102" s="235">
        <v>255</v>
      </c>
      <c r="AD102" s="235">
        <v>212</v>
      </c>
      <c r="AE102" s="234">
        <v>6120</v>
      </c>
      <c r="AF102" s="234">
        <v>56</v>
      </c>
      <c r="AG102" s="234">
        <v>68</v>
      </c>
      <c r="AH102" s="233" t="s">
        <v>167</v>
      </c>
      <c r="AI102" s="236" t="s">
        <v>191</v>
      </c>
    </row>
    <row r="103" spans="1:35" ht="12.75">
      <c r="A103" s="233">
        <v>101</v>
      </c>
      <c r="B103" s="233" t="s">
        <v>159</v>
      </c>
      <c r="C103" s="233" t="s">
        <v>265</v>
      </c>
      <c r="D103" s="233" t="s">
        <v>160</v>
      </c>
      <c r="E103" s="234">
        <v>10112</v>
      </c>
      <c r="F103" s="233" t="s">
        <v>161</v>
      </c>
      <c r="G103" s="234">
        <v>22</v>
      </c>
      <c r="H103" s="233" t="s">
        <v>337</v>
      </c>
      <c r="I103" s="233" t="s">
        <v>341</v>
      </c>
      <c r="J103" s="233" t="s">
        <v>272</v>
      </c>
      <c r="K103" s="233" t="s">
        <v>280</v>
      </c>
      <c r="L103" s="235">
        <v>0.4464286</v>
      </c>
      <c r="M103" s="235">
        <v>33</v>
      </c>
      <c r="N103" s="235">
        <v>25</v>
      </c>
      <c r="O103" s="234">
        <v>33</v>
      </c>
      <c r="P103" s="234">
        <v>49</v>
      </c>
      <c r="Q103" s="234">
        <v>18</v>
      </c>
      <c r="R103" s="234">
        <v>33</v>
      </c>
      <c r="S103" s="234">
        <v>49</v>
      </c>
      <c r="T103" s="234">
        <v>18</v>
      </c>
      <c r="U103" s="234">
        <v>38</v>
      </c>
      <c r="V103" s="234">
        <v>13</v>
      </c>
      <c r="W103" s="235">
        <v>45</v>
      </c>
      <c r="X103" s="235">
        <v>44</v>
      </c>
      <c r="Y103" s="234">
        <v>14.3</v>
      </c>
      <c r="Z103" s="235">
        <v>1.4</v>
      </c>
      <c r="AA103" s="235">
        <v>0.75</v>
      </c>
      <c r="AB103" s="234" t="s">
        <v>166</v>
      </c>
      <c r="AC103" s="235">
        <v>357</v>
      </c>
      <c r="AD103" s="235">
        <v>191</v>
      </c>
      <c r="AE103" s="234">
        <v>8415</v>
      </c>
      <c r="AF103" s="234">
        <v>56</v>
      </c>
      <c r="AG103" s="234">
        <v>68</v>
      </c>
      <c r="AH103" s="233" t="s">
        <v>167</v>
      </c>
      <c r="AI103" s="236" t="s">
        <v>191</v>
      </c>
    </row>
    <row r="104" spans="1:35" ht="12.75">
      <c r="A104" s="233">
        <v>101</v>
      </c>
      <c r="B104" s="233" t="s">
        <v>159</v>
      </c>
      <c r="C104" s="233" t="s">
        <v>159</v>
      </c>
      <c r="D104" s="233" t="s">
        <v>160</v>
      </c>
      <c r="E104" s="234">
        <v>10105</v>
      </c>
      <c r="F104" s="233" t="s">
        <v>161</v>
      </c>
      <c r="G104" s="234">
        <v>15</v>
      </c>
      <c r="H104" s="233" t="s">
        <v>342</v>
      </c>
      <c r="I104" s="233" t="s">
        <v>343</v>
      </c>
      <c r="J104" s="233" t="s">
        <v>329</v>
      </c>
      <c r="K104" s="233" t="s">
        <v>269</v>
      </c>
      <c r="L104" s="235">
        <v>0.4464286</v>
      </c>
      <c r="M104" s="235">
        <v>34</v>
      </c>
      <c r="N104" s="235">
        <v>25</v>
      </c>
      <c r="O104" s="234">
        <v>34</v>
      </c>
      <c r="P104" s="234">
        <v>58</v>
      </c>
      <c r="Q104" s="234">
        <v>23</v>
      </c>
      <c r="R104" s="234">
        <v>34</v>
      </c>
      <c r="S104" s="234">
        <v>58</v>
      </c>
      <c r="T104" s="234">
        <v>23</v>
      </c>
      <c r="U104" s="234">
        <v>41</v>
      </c>
      <c r="V104" s="234">
        <v>15</v>
      </c>
      <c r="W104" s="235">
        <v>50</v>
      </c>
      <c r="X104" s="235">
        <v>41</v>
      </c>
      <c r="Y104" s="234">
        <v>14.6</v>
      </c>
      <c r="Z104" s="235">
        <v>1.15</v>
      </c>
      <c r="AA104" s="235">
        <v>0.8333333333333334</v>
      </c>
      <c r="AB104" s="234" t="s">
        <v>166</v>
      </c>
      <c r="AC104" s="235">
        <v>293</v>
      </c>
      <c r="AD104" s="235">
        <v>212</v>
      </c>
      <c r="AE104" s="234">
        <v>8670</v>
      </c>
      <c r="AF104" s="234">
        <v>56</v>
      </c>
      <c r="AG104" s="234">
        <v>68</v>
      </c>
      <c r="AH104" s="233" t="s">
        <v>167</v>
      </c>
      <c r="AI104" s="236" t="s">
        <v>191</v>
      </c>
    </row>
    <row r="105" spans="1:35" ht="12.75">
      <c r="A105" s="233">
        <v>101</v>
      </c>
      <c r="B105" s="233" t="s">
        <v>159</v>
      </c>
      <c r="C105" s="233" t="s">
        <v>265</v>
      </c>
      <c r="D105" s="233" t="s">
        <v>160</v>
      </c>
      <c r="E105" s="234">
        <v>10114</v>
      </c>
      <c r="F105" s="233" t="s">
        <v>161</v>
      </c>
      <c r="G105" s="234">
        <v>20</v>
      </c>
      <c r="H105" s="233" t="s">
        <v>344</v>
      </c>
      <c r="I105" s="233" t="s">
        <v>345</v>
      </c>
      <c r="J105" s="233" t="s">
        <v>272</v>
      </c>
      <c r="K105" s="233" t="s">
        <v>269</v>
      </c>
      <c r="L105" s="235">
        <v>0.375</v>
      </c>
      <c r="M105" s="235">
        <v>28</v>
      </c>
      <c r="N105" s="235">
        <v>21</v>
      </c>
      <c r="O105" s="234">
        <v>28</v>
      </c>
      <c r="P105" s="234">
        <v>40</v>
      </c>
      <c r="Q105" s="234">
        <v>18</v>
      </c>
      <c r="R105" s="234">
        <v>28</v>
      </c>
      <c r="S105" s="234">
        <v>40</v>
      </c>
      <c r="T105" s="234">
        <v>18</v>
      </c>
      <c r="U105" s="234">
        <v>33</v>
      </c>
      <c r="V105" s="234">
        <v>11</v>
      </c>
      <c r="W105" s="235">
        <v>46</v>
      </c>
      <c r="X105" s="235">
        <v>37</v>
      </c>
      <c r="Y105" s="234">
        <v>14.5</v>
      </c>
      <c r="Z105" s="235">
        <v>0.9833333333333333</v>
      </c>
      <c r="AA105" s="235">
        <v>0.7666666666666667</v>
      </c>
      <c r="AB105" s="234" t="s">
        <v>166</v>
      </c>
      <c r="AC105" s="235">
        <v>251</v>
      </c>
      <c r="AD105" s="235">
        <v>196</v>
      </c>
      <c r="AE105" s="234">
        <v>7140</v>
      </c>
      <c r="AF105" s="234">
        <v>56</v>
      </c>
      <c r="AG105" s="234">
        <v>68</v>
      </c>
      <c r="AH105" s="233" t="s">
        <v>167</v>
      </c>
      <c r="AI105" s="236" t="s">
        <v>191</v>
      </c>
    </row>
    <row r="106" spans="1:35" ht="12.75">
      <c r="A106" s="233">
        <v>101</v>
      </c>
      <c r="B106" s="233" t="s">
        <v>159</v>
      </c>
      <c r="C106" s="233" t="s">
        <v>265</v>
      </c>
      <c r="D106" s="233" t="s">
        <v>160</v>
      </c>
      <c r="E106" s="234">
        <v>15004</v>
      </c>
      <c r="F106" s="233" t="s">
        <v>161</v>
      </c>
      <c r="G106" s="234">
        <v>26</v>
      </c>
      <c r="H106" s="233" t="s">
        <v>346</v>
      </c>
      <c r="I106" s="233" t="s">
        <v>347</v>
      </c>
      <c r="J106" s="233" t="s">
        <v>272</v>
      </c>
      <c r="K106" s="233" t="s">
        <v>269</v>
      </c>
      <c r="L106" s="235">
        <v>0.3571429</v>
      </c>
      <c r="M106" s="235">
        <v>27</v>
      </c>
      <c r="N106" s="235">
        <v>20</v>
      </c>
      <c r="O106" s="234">
        <v>27</v>
      </c>
      <c r="P106" s="234">
        <v>51</v>
      </c>
      <c r="Q106" s="234">
        <v>12</v>
      </c>
      <c r="R106" s="234">
        <v>27</v>
      </c>
      <c r="S106" s="234">
        <v>51</v>
      </c>
      <c r="T106" s="234">
        <v>12</v>
      </c>
      <c r="U106" s="234">
        <v>32</v>
      </c>
      <c r="V106" s="234">
        <v>7</v>
      </c>
      <c r="W106" s="235">
        <v>44</v>
      </c>
      <c r="X106" s="235">
        <v>37</v>
      </c>
      <c r="Y106" s="234">
        <v>14.5</v>
      </c>
      <c r="Z106" s="235">
        <v>1.0333333333333334</v>
      </c>
      <c r="AA106" s="235">
        <v>0.7333333333333333</v>
      </c>
      <c r="AB106" s="234" t="s">
        <v>166</v>
      </c>
      <c r="AC106" s="235">
        <v>264</v>
      </c>
      <c r="AD106" s="235">
        <v>187</v>
      </c>
      <c r="AE106" s="234">
        <v>6885</v>
      </c>
      <c r="AF106" s="234">
        <v>56</v>
      </c>
      <c r="AG106" s="234">
        <v>68</v>
      </c>
      <c r="AH106" s="233" t="s">
        <v>167</v>
      </c>
      <c r="AI106" s="236" t="s">
        <v>191</v>
      </c>
    </row>
    <row r="107" spans="1:35" ht="12.75">
      <c r="A107" s="233">
        <v>101</v>
      </c>
      <c r="B107" s="233" t="s">
        <v>159</v>
      </c>
      <c r="C107" s="233" t="s">
        <v>265</v>
      </c>
      <c r="D107" s="233" t="s">
        <v>160</v>
      </c>
      <c r="E107" s="234">
        <v>15010</v>
      </c>
      <c r="F107" s="233" t="s">
        <v>161</v>
      </c>
      <c r="G107" s="234">
        <v>35</v>
      </c>
      <c r="H107" s="233" t="s">
        <v>348</v>
      </c>
      <c r="I107" s="233" t="s">
        <v>349</v>
      </c>
      <c r="J107" s="233" t="s">
        <v>272</v>
      </c>
      <c r="K107" s="233" t="s">
        <v>269</v>
      </c>
      <c r="L107" s="235">
        <v>0.3035714</v>
      </c>
      <c r="M107" s="235">
        <v>25</v>
      </c>
      <c r="N107" s="235">
        <v>17</v>
      </c>
      <c r="O107" s="234">
        <v>25</v>
      </c>
      <c r="P107" s="234">
        <v>44</v>
      </c>
      <c r="Q107" s="234">
        <v>14</v>
      </c>
      <c r="R107" s="234">
        <v>25</v>
      </c>
      <c r="S107" s="234">
        <v>44</v>
      </c>
      <c r="T107" s="234">
        <v>14</v>
      </c>
      <c r="U107" s="234">
        <v>25</v>
      </c>
      <c r="V107" s="234">
        <v>10</v>
      </c>
      <c r="W107" s="235">
        <v>44</v>
      </c>
      <c r="X107" s="235">
        <v>34</v>
      </c>
      <c r="Y107" s="234">
        <v>14.5</v>
      </c>
      <c r="Z107" s="235">
        <v>0.9666666666666667</v>
      </c>
      <c r="AA107" s="235">
        <v>0.7333333333333333</v>
      </c>
      <c r="AB107" s="234" t="s">
        <v>166</v>
      </c>
      <c r="AC107" s="235">
        <v>246</v>
      </c>
      <c r="AD107" s="235">
        <v>187</v>
      </c>
      <c r="AE107" s="234">
        <v>6375</v>
      </c>
      <c r="AF107" s="234">
        <v>56</v>
      </c>
      <c r="AG107" s="234">
        <v>68</v>
      </c>
      <c r="AH107" s="233" t="s">
        <v>167</v>
      </c>
      <c r="AI107" s="236" t="s">
        <v>191</v>
      </c>
    </row>
    <row r="108" spans="1:35" ht="12.75">
      <c r="A108" s="233">
        <v>101</v>
      </c>
      <c r="B108" s="233" t="s">
        <v>159</v>
      </c>
      <c r="C108" s="233" t="s">
        <v>265</v>
      </c>
      <c r="D108" s="233" t="s">
        <v>160</v>
      </c>
      <c r="E108" s="234">
        <v>10114</v>
      </c>
      <c r="F108" s="233" t="s">
        <v>161</v>
      </c>
      <c r="G108" s="234">
        <v>21</v>
      </c>
      <c r="H108" s="233" t="s">
        <v>350</v>
      </c>
      <c r="I108" s="233" t="s">
        <v>351</v>
      </c>
      <c r="J108" s="233" t="s">
        <v>272</v>
      </c>
      <c r="K108" s="233" t="s">
        <v>269</v>
      </c>
      <c r="L108" s="235">
        <v>0.5178571</v>
      </c>
      <c r="M108" s="235">
        <v>38</v>
      </c>
      <c r="N108" s="235">
        <v>29</v>
      </c>
      <c r="O108" s="234">
        <v>38</v>
      </c>
      <c r="P108" s="234">
        <v>57</v>
      </c>
      <c r="Q108" s="234">
        <v>23</v>
      </c>
      <c r="R108" s="234">
        <v>38</v>
      </c>
      <c r="S108" s="234">
        <v>57</v>
      </c>
      <c r="T108" s="234">
        <v>23</v>
      </c>
      <c r="U108" s="234">
        <v>49</v>
      </c>
      <c r="V108" s="234">
        <v>12</v>
      </c>
      <c r="W108" s="235">
        <v>44</v>
      </c>
      <c r="X108" s="235">
        <v>52</v>
      </c>
      <c r="Y108" s="234">
        <v>14.5</v>
      </c>
      <c r="Z108" s="235">
        <v>1.0833333333333333</v>
      </c>
      <c r="AA108" s="235">
        <v>0.7333333333333333</v>
      </c>
      <c r="AB108" s="234" t="s">
        <v>166</v>
      </c>
      <c r="AC108" s="235">
        <v>276</v>
      </c>
      <c r="AD108" s="235">
        <v>187</v>
      </c>
      <c r="AE108" s="234">
        <v>9690</v>
      </c>
      <c r="AF108" s="234">
        <v>56</v>
      </c>
      <c r="AG108" s="234">
        <v>68</v>
      </c>
      <c r="AH108" s="233" t="s">
        <v>167</v>
      </c>
      <c r="AI108" s="236" t="s">
        <v>191</v>
      </c>
    </row>
    <row r="109" spans="1:35" ht="12.75">
      <c r="A109" s="233">
        <v>101</v>
      </c>
      <c r="B109" s="233" t="s">
        <v>159</v>
      </c>
      <c r="C109" s="233" t="s">
        <v>265</v>
      </c>
      <c r="D109" s="233" t="s">
        <v>191</v>
      </c>
      <c r="E109" s="234">
        <v>10102</v>
      </c>
      <c r="F109" s="233" t="s">
        <v>161</v>
      </c>
      <c r="G109" s="234">
        <v>27</v>
      </c>
      <c r="H109" s="233" t="s">
        <v>267</v>
      </c>
      <c r="I109" s="233" t="s">
        <v>277</v>
      </c>
      <c r="J109" s="233" t="s">
        <v>269</v>
      </c>
      <c r="K109" s="233" t="s">
        <v>272</v>
      </c>
      <c r="L109" s="235">
        <v>0.6607143</v>
      </c>
      <c r="M109" s="235">
        <v>44</v>
      </c>
      <c r="N109" s="235">
        <v>37</v>
      </c>
      <c r="O109" s="234">
        <v>44</v>
      </c>
      <c r="P109" s="234">
        <v>59</v>
      </c>
      <c r="Q109" s="234">
        <v>31</v>
      </c>
      <c r="R109" s="234">
        <v>44</v>
      </c>
      <c r="S109" s="234">
        <v>59</v>
      </c>
      <c r="T109" s="234">
        <v>31</v>
      </c>
      <c r="U109" s="234">
        <v>51</v>
      </c>
      <c r="V109" s="234">
        <v>28</v>
      </c>
      <c r="W109" s="235">
        <v>43</v>
      </c>
      <c r="X109" s="235">
        <v>61</v>
      </c>
      <c r="Y109" s="234">
        <v>14.6</v>
      </c>
      <c r="Z109" s="235">
        <v>1.2166666666666666</v>
      </c>
      <c r="AA109" s="235">
        <v>0.7166666666666667</v>
      </c>
      <c r="AB109" s="234" t="s">
        <v>166</v>
      </c>
      <c r="AC109" s="235">
        <v>310</v>
      </c>
      <c r="AD109" s="235">
        <v>183</v>
      </c>
      <c r="AE109" s="234">
        <v>11220</v>
      </c>
      <c r="AF109" s="234">
        <v>56</v>
      </c>
      <c r="AG109" s="234">
        <v>68</v>
      </c>
      <c r="AH109" s="233" t="s">
        <v>167</v>
      </c>
      <c r="AI109" s="236" t="s">
        <v>191</v>
      </c>
    </row>
    <row r="110" spans="1:35" ht="12.75">
      <c r="A110" s="233">
        <v>101</v>
      </c>
      <c r="B110" s="233" t="s">
        <v>159</v>
      </c>
      <c r="C110" s="233" t="s">
        <v>265</v>
      </c>
      <c r="D110" s="233" t="s">
        <v>191</v>
      </c>
      <c r="E110" s="234">
        <v>10101</v>
      </c>
      <c r="F110" s="233" t="s">
        <v>161</v>
      </c>
      <c r="G110" s="234">
        <v>26</v>
      </c>
      <c r="H110" s="233" t="s">
        <v>352</v>
      </c>
      <c r="I110" s="233" t="s">
        <v>353</v>
      </c>
      <c r="J110" s="233" t="s">
        <v>269</v>
      </c>
      <c r="K110" s="233" t="s">
        <v>272</v>
      </c>
      <c r="L110" s="235">
        <v>0.4464286</v>
      </c>
      <c r="M110" s="235">
        <v>33</v>
      </c>
      <c r="N110" s="235">
        <v>25</v>
      </c>
      <c r="O110" s="234">
        <v>33</v>
      </c>
      <c r="P110" s="234">
        <v>40</v>
      </c>
      <c r="Q110" s="234">
        <v>21</v>
      </c>
      <c r="R110" s="234">
        <v>33</v>
      </c>
      <c r="S110" s="234">
        <v>40</v>
      </c>
      <c r="T110" s="234">
        <v>21</v>
      </c>
      <c r="U110" s="234">
        <v>32</v>
      </c>
      <c r="V110" s="234">
        <v>17</v>
      </c>
      <c r="W110" s="235">
        <v>46</v>
      </c>
      <c r="X110" s="235">
        <v>43</v>
      </c>
      <c r="Y110" s="234">
        <v>14.6</v>
      </c>
      <c r="Z110" s="235">
        <v>1</v>
      </c>
      <c r="AA110" s="235">
        <v>0.7666666666666667</v>
      </c>
      <c r="AB110" s="234" t="s">
        <v>166</v>
      </c>
      <c r="AC110" s="235">
        <v>255</v>
      </c>
      <c r="AD110" s="235">
        <v>196</v>
      </c>
      <c r="AE110" s="234">
        <v>8415</v>
      </c>
      <c r="AF110" s="234">
        <v>56</v>
      </c>
      <c r="AG110" s="234">
        <v>68</v>
      </c>
      <c r="AH110" s="233" t="s">
        <v>167</v>
      </c>
      <c r="AI110" s="236" t="s">
        <v>168</v>
      </c>
    </row>
    <row r="111" spans="1:35" ht="12.75">
      <c r="A111" s="233">
        <v>101</v>
      </c>
      <c r="B111" s="233" t="s">
        <v>159</v>
      </c>
      <c r="C111" s="233" t="s">
        <v>265</v>
      </c>
      <c r="D111" s="233" t="s">
        <v>191</v>
      </c>
      <c r="E111" s="234">
        <v>15006</v>
      </c>
      <c r="F111" s="233" t="s">
        <v>161</v>
      </c>
      <c r="G111" s="234">
        <v>29</v>
      </c>
      <c r="H111" s="233" t="s">
        <v>171</v>
      </c>
      <c r="I111" s="233" t="s">
        <v>172</v>
      </c>
      <c r="J111" s="233" t="s">
        <v>269</v>
      </c>
      <c r="K111" s="233" t="s">
        <v>272</v>
      </c>
      <c r="L111" s="235">
        <v>0.3571429</v>
      </c>
      <c r="M111" s="235">
        <v>25</v>
      </c>
      <c r="N111" s="235">
        <v>20</v>
      </c>
      <c r="O111" s="234">
        <v>25</v>
      </c>
      <c r="P111" s="234">
        <v>39</v>
      </c>
      <c r="Q111" s="234">
        <v>14</v>
      </c>
      <c r="R111" s="234">
        <v>25</v>
      </c>
      <c r="S111" s="234">
        <v>39</v>
      </c>
      <c r="T111" s="234">
        <v>14</v>
      </c>
      <c r="U111" s="234">
        <v>30</v>
      </c>
      <c r="V111" s="234">
        <v>12</v>
      </c>
      <c r="W111" s="235">
        <v>46</v>
      </c>
      <c r="X111" s="235">
        <v>33</v>
      </c>
      <c r="Y111" s="234">
        <v>14.6</v>
      </c>
      <c r="Z111" s="235">
        <v>0.9166666666666666</v>
      </c>
      <c r="AA111" s="235">
        <v>0.7666666666666667</v>
      </c>
      <c r="AB111" s="234" t="s">
        <v>166</v>
      </c>
      <c r="AC111" s="235">
        <v>234</v>
      </c>
      <c r="AD111" s="235">
        <v>196</v>
      </c>
      <c r="AE111" s="234">
        <v>6375</v>
      </c>
      <c r="AF111" s="234">
        <v>56</v>
      </c>
      <c r="AG111" s="234">
        <v>68</v>
      </c>
      <c r="AH111" s="233" t="s">
        <v>167</v>
      </c>
      <c r="AI111" s="236" t="s">
        <v>168</v>
      </c>
    </row>
    <row r="112" spans="1:35" ht="12.75">
      <c r="A112" s="233">
        <v>101</v>
      </c>
      <c r="B112" s="233" t="s">
        <v>159</v>
      </c>
      <c r="C112" s="233" t="s">
        <v>265</v>
      </c>
      <c r="D112" s="233" t="s">
        <v>191</v>
      </c>
      <c r="E112" s="234">
        <v>10103</v>
      </c>
      <c r="F112" s="233" t="s">
        <v>161</v>
      </c>
      <c r="G112" s="234">
        <v>40</v>
      </c>
      <c r="H112" s="233" t="s">
        <v>354</v>
      </c>
      <c r="I112" s="233" t="s">
        <v>253</v>
      </c>
      <c r="J112" s="233" t="s">
        <v>269</v>
      </c>
      <c r="K112" s="233" t="s">
        <v>272</v>
      </c>
      <c r="L112" s="235">
        <v>0.4285714</v>
      </c>
      <c r="M112" s="235">
        <v>32</v>
      </c>
      <c r="N112" s="235">
        <v>24</v>
      </c>
      <c r="O112" s="234">
        <v>32</v>
      </c>
      <c r="P112" s="234">
        <v>48</v>
      </c>
      <c r="Q112" s="234">
        <v>20</v>
      </c>
      <c r="R112" s="234">
        <v>32</v>
      </c>
      <c r="S112" s="234">
        <v>48</v>
      </c>
      <c r="T112" s="234">
        <v>20</v>
      </c>
      <c r="U112" s="234">
        <v>36</v>
      </c>
      <c r="V112" s="234">
        <v>15</v>
      </c>
      <c r="W112" s="235">
        <v>46</v>
      </c>
      <c r="X112" s="235">
        <v>42</v>
      </c>
      <c r="Y112" s="234">
        <v>14.6</v>
      </c>
      <c r="Z112" s="235">
        <v>0.9666666666666667</v>
      </c>
      <c r="AA112" s="235">
        <v>0.7666666666666667</v>
      </c>
      <c r="AB112" s="234" t="s">
        <v>166</v>
      </c>
      <c r="AC112" s="235">
        <v>246</v>
      </c>
      <c r="AD112" s="235">
        <v>196</v>
      </c>
      <c r="AE112" s="234">
        <v>8160</v>
      </c>
      <c r="AF112" s="234">
        <v>56</v>
      </c>
      <c r="AG112" s="234">
        <v>68</v>
      </c>
      <c r="AH112" s="233" t="s">
        <v>167</v>
      </c>
      <c r="AI112" s="236" t="s">
        <v>168</v>
      </c>
    </row>
    <row r="113" spans="1:35" ht="12.75">
      <c r="A113" s="233">
        <v>101</v>
      </c>
      <c r="B113" s="233" t="s">
        <v>159</v>
      </c>
      <c r="C113" s="233" t="s">
        <v>265</v>
      </c>
      <c r="D113" s="233" t="s">
        <v>191</v>
      </c>
      <c r="E113" s="234">
        <v>10104</v>
      </c>
      <c r="F113" s="233" t="s">
        <v>161</v>
      </c>
      <c r="G113" s="234">
        <v>35</v>
      </c>
      <c r="H113" s="233" t="s">
        <v>355</v>
      </c>
      <c r="I113" s="233" t="s">
        <v>356</v>
      </c>
      <c r="J113" s="233" t="s">
        <v>269</v>
      </c>
      <c r="K113" s="233" t="s">
        <v>272</v>
      </c>
      <c r="L113" s="235">
        <v>0.3214286</v>
      </c>
      <c r="M113" s="235">
        <v>28</v>
      </c>
      <c r="N113" s="235">
        <v>18</v>
      </c>
      <c r="O113" s="234">
        <v>28</v>
      </c>
      <c r="P113" s="234">
        <v>45</v>
      </c>
      <c r="Q113" s="234">
        <v>15</v>
      </c>
      <c r="R113" s="234">
        <v>28</v>
      </c>
      <c r="S113" s="234">
        <v>45</v>
      </c>
      <c r="T113" s="234">
        <v>15</v>
      </c>
      <c r="U113" s="234">
        <v>28</v>
      </c>
      <c r="V113" s="234">
        <v>8</v>
      </c>
      <c r="W113" s="235">
        <v>46</v>
      </c>
      <c r="X113" s="235">
        <v>37</v>
      </c>
      <c r="Y113" s="234">
        <v>14.6</v>
      </c>
      <c r="Z113" s="235">
        <v>0.9333333333333333</v>
      </c>
      <c r="AA113" s="235">
        <v>0.7666666666666667</v>
      </c>
      <c r="AB113" s="234" t="s">
        <v>166</v>
      </c>
      <c r="AC113" s="235">
        <v>238</v>
      </c>
      <c r="AD113" s="235">
        <v>196</v>
      </c>
      <c r="AE113" s="234">
        <v>7140</v>
      </c>
      <c r="AF113" s="234">
        <v>56</v>
      </c>
      <c r="AG113" s="234">
        <v>68</v>
      </c>
      <c r="AH113" s="233" t="s">
        <v>167</v>
      </c>
      <c r="AI113" s="236" t="s">
        <v>168</v>
      </c>
    </row>
    <row r="114" spans="1:35" ht="12.75">
      <c r="A114" s="233">
        <v>101</v>
      </c>
      <c r="B114" s="233" t="s">
        <v>159</v>
      </c>
      <c r="C114" s="233" t="s">
        <v>265</v>
      </c>
      <c r="D114" s="233" t="s">
        <v>191</v>
      </c>
      <c r="E114" s="234">
        <v>10202</v>
      </c>
      <c r="F114" s="233" t="s">
        <v>161</v>
      </c>
      <c r="G114" s="234">
        <v>25</v>
      </c>
      <c r="H114" s="233" t="s">
        <v>178</v>
      </c>
      <c r="I114" s="233" t="s">
        <v>286</v>
      </c>
      <c r="J114" s="233" t="s">
        <v>269</v>
      </c>
      <c r="K114" s="233" t="s">
        <v>272</v>
      </c>
      <c r="L114" s="235">
        <v>0.4821429</v>
      </c>
      <c r="M114" s="235">
        <v>37</v>
      </c>
      <c r="N114" s="235">
        <v>27</v>
      </c>
      <c r="O114" s="234">
        <v>37</v>
      </c>
      <c r="P114" s="234">
        <v>52</v>
      </c>
      <c r="Q114" s="234">
        <v>21</v>
      </c>
      <c r="R114" s="234">
        <v>37</v>
      </c>
      <c r="S114" s="234">
        <v>52</v>
      </c>
      <c r="T114" s="234">
        <v>21</v>
      </c>
      <c r="U114" s="234">
        <v>38</v>
      </c>
      <c r="V114" s="234">
        <v>16</v>
      </c>
      <c r="W114" s="235">
        <v>47</v>
      </c>
      <c r="X114" s="235">
        <v>47</v>
      </c>
      <c r="Y114" s="234">
        <v>14.6</v>
      </c>
      <c r="Z114" s="235">
        <v>1.0166666666666666</v>
      </c>
      <c r="AA114" s="235">
        <v>0.7833333333333333</v>
      </c>
      <c r="AB114" s="234" t="s">
        <v>166</v>
      </c>
      <c r="AC114" s="235">
        <v>259</v>
      </c>
      <c r="AD114" s="235">
        <v>200</v>
      </c>
      <c r="AE114" s="234">
        <v>9435</v>
      </c>
      <c r="AF114" s="234">
        <v>56</v>
      </c>
      <c r="AG114" s="234">
        <v>68</v>
      </c>
      <c r="AH114" s="233" t="s">
        <v>167</v>
      </c>
      <c r="AI114" s="236" t="s">
        <v>168</v>
      </c>
    </row>
    <row r="115" spans="1:35" ht="12.75">
      <c r="A115" s="233">
        <v>101</v>
      </c>
      <c r="B115" s="233" t="s">
        <v>159</v>
      </c>
      <c r="C115" s="233" t="s">
        <v>265</v>
      </c>
      <c r="D115" s="233" t="s">
        <v>191</v>
      </c>
      <c r="E115" s="234">
        <v>15009</v>
      </c>
      <c r="F115" s="233" t="s">
        <v>161</v>
      </c>
      <c r="G115" s="234">
        <v>28</v>
      </c>
      <c r="H115" s="233" t="s">
        <v>357</v>
      </c>
      <c r="I115" s="233" t="s">
        <v>181</v>
      </c>
      <c r="J115" s="233" t="s">
        <v>269</v>
      </c>
      <c r="K115" s="233" t="s">
        <v>272</v>
      </c>
      <c r="L115" s="235">
        <v>0.375</v>
      </c>
      <c r="M115" s="235">
        <v>28</v>
      </c>
      <c r="N115" s="235">
        <v>21</v>
      </c>
      <c r="O115" s="234">
        <v>28</v>
      </c>
      <c r="P115" s="234">
        <v>56</v>
      </c>
      <c r="Q115" s="234">
        <v>13</v>
      </c>
      <c r="R115" s="234">
        <v>28</v>
      </c>
      <c r="S115" s="234">
        <v>56</v>
      </c>
      <c r="T115" s="234">
        <v>13</v>
      </c>
      <c r="U115" s="234">
        <v>43</v>
      </c>
      <c r="V115" s="234">
        <v>11</v>
      </c>
      <c r="W115" s="235">
        <v>47</v>
      </c>
      <c r="X115" s="235">
        <v>36</v>
      </c>
      <c r="Y115" s="234">
        <v>14.6</v>
      </c>
      <c r="Z115" s="235">
        <v>1.1166666666666667</v>
      </c>
      <c r="AA115" s="235">
        <v>0.7833333333333333</v>
      </c>
      <c r="AB115" s="234" t="s">
        <v>166</v>
      </c>
      <c r="AC115" s="235">
        <v>285</v>
      </c>
      <c r="AD115" s="235">
        <v>200</v>
      </c>
      <c r="AE115" s="234">
        <v>7140</v>
      </c>
      <c r="AF115" s="234">
        <v>56</v>
      </c>
      <c r="AG115" s="234">
        <v>68</v>
      </c>
      <c r="AH115" s="233" t="s">
        <v>167</v>
      </c>
      <c r="AI115" s="236" t="s">
        <v>168</v>
      </c>
    </row>
    <row r="116" spans="1:35" ht="12.75">
      <c r="A116" s="233">
        <v>101</v>
      </c>
      <c r="B116" s="233" t="s">
        <v>159</v>
      </c>
      <c r="C116" s="233" t="s">
        <v>265</v>
      </c>
      <c r="D116" s="233" t="s">
        <v>191</v>
      </c>
      <c r="E116" s="234">
        <v>15011</v>
      </c>
      <c r="F116" s="233" t="s">
        <v>161</v>
      </c>
      <c r="G116" s="234">
        <v>22</v>
      </c>
      <c r="H116" s="233" t="s">
        <v>184</v>
      </c>
      <c r="I116" s="233" t="s">
        <v>189</v>
      </c>
      <c r="J116" s="233" t="s">
        <v>269</v>
      </c>
      <c r="K116" s="233" t="s">
        <v>272</v>
      </c>
      <c r="L116" s="235">
        <v>0.4642857</v>
      </c>
      <c r="M116" s="235">
        <v>38</v>
      </c>
      <c r="N116" s="235">
        <v>26</v>
      </c>
      <c r="O116" s="234">
        <v>38</v>
      </c>
      <c r="P116" s="234">
        <v>51</v>
      </c>
      <c r="Q116" s="234">
        <v>24</v>
      </c>
      <c r="R116" s="234">
        <v>38</v>
      </c>
      <c r="S116" s="234">
        <v>51</v>
      </c>
      <c r="T116" s="234">
        <v>24</v>
      </c>
      <c r="U116" s="234">
        <v>34</v>
      </c>
      <c r="V116" s="234">
        <v>16</v>
      </c>
      <c r="W116" s="235">
        <v>47</v>
      </c>
      <c r="X116" s="235">
        <v>49</v>
      </c>
      <c r="Y116" s="234">
        <v>14.6</v>
      </c>
      <c r="Z116" s="235">
        <v>1.1</v>
      </c>
      <c r="AA116" s="235">
        <v>0.7833333333333333</v>
      </c>
      <c r="AB116" s="234" t="s">
        <v>166</v>
      </c>
      <c r="AC116" s="235">
        <v>280</v>
      </c>
      <c r="AD116" s="235">
        <v>200</v>
      </c>
      <c r="AE116" s="234">
        <v>9690</v>
      </c>
      <c r="AF116" s="234">
        <v>56</v>
      </c>
      <c r="AG116" s="234">
        <v>68</v>
      </c>
      <c r="AH116" s="233" t="s">
        <v>167</v>
      </c>
      <c r="AI116" s="236" t="s">
        <v>168</v>
      </c>
    </row>
    <row r="117" spans="1:35" ht="12.75">
      <c r="A117" s="233">
        <v>101</v>
      </c>
      <c r="B117" s="233" t="s">
        <v>159</v>
      </c>
      <c r="C117" s="233" t="s">
        <v>265</v>
      </c>
      <c r="D117" s="233" t="s">
        <v>191</v>
      </c>
      <c r="E117" s="234">
        <v>15004</v>
      </c>
      <c r="F117" s="233" t="s">
        <v>161</v>
      </c>
      <c r="G117" s="234">
        <v>28</v>
      </c>
      <c r="H117" s="233" t="s">
        <v>286</v>
      </c>
      <c r="I117" s="233" t="s">
        <v>358</v>
      </c>
      <c r="J117" s="233" t="s">
        <v>269</v>
      </c>
      <c r="K117" s="233" t="s">
        <v>272</v>
      </c>
      <c r="L117" s="235">
        <v>0.3035714</v>
      </c>
      <c r="M117" s="235">
        <v>24</v>
      </c>
      <c r="N117" s="235">
        <v>17</v>
      </c>
      <c r="O117" s="234">
        <v>24</v>
      </c>
      <c r="P117" s="234">
        <v>41</v>
      </c>
      <c r="Q117" s="234">
        <v>7</v>
      </c>
      <c r="R117" s="234">
        <v>24</v>
      </c>
      <c r="S117" s="234">
        <v>41</v>
      </c>
      <c r="T117" s="234">
        <v>7</v>
      </c>
      <c r="U117" s="234">
        <v>30</v>
      </c>
      <c r="V117" s="234">
        <v>6</v>
      </c>
      <c r="W117" s="235">
        <v>47</v>
      </c>
      <c r="X117" s="235">
        <v>31</v>
      </c>
      <c r="Y117" s="234">
        <v>14.6</v>
      </c>
      <c r="Z117" s="235">
        <v>1.0833333333333333</v>
      </c>
      <c r="AA117" s="235">
        <v>0.7833333333333333</v>
      </c>
      <c r="AB117" s="234" t="s">
        <v>166</v>
      </c>
      <c r="AC117" s="235">
        <v>276</v>
      </c>
      <c r="AD117" s="235">
        <v>200</v>
      </c>
      <c r="AE117" s="234">
        <v>6120</v>
      </c>
      <c r="AF117" s="234">
        <v>56</v>
      </c>
      <c r="AG117" s="234">
        <v>68</v>
      </c>
      <c r="AH117" s="233" t="s">
        <v>167</v>
      </c>
      <c r="AI117" s="236" t="s">
        <v>168</v>
      </c>
    </row>
    <row r="118" spans="1:35" ht="12.75">
      <c r="A118" s="233">
        <v>101</v>
      </c>
      <c r="B118" s="233" t="s">
        <v>159</v>
      </c>
      <c r="C118" s="233" t="s">
        <v>265</v>
      </c>
      <c r="D118" s="233" t="s">
        <v>191</v>
      </c>
      <c r="E118" s="234">
        <v>10107</v>
      </c>
      <c r="F118" s="233" t="s">
        <v>161</v>
      </c>
      <c r="G118" s="234">
        <v>17</v>
      </c>
      <c r="H118" s="233" t="s">
        <v>359</v>
      </c>
      <c r="I118" s="233" t="s">
        <v>229</v>
      </c>
      <c r="J118" s="233" t="s">
        <v>269</v>
      </c>
      <c r="K118" s="233" t="s">
        <v>272</v>
      </c>
      <c r="L118" s="235">
        <v>0.4107143</v>
      </c>
      <c r="M118" s="235">
        <v>33</v>
      </c>
      <c r="N118" s="235">
        <v>23</v>
      </c>
      <c r="O118" s="234">
        <v>33</v>
      </c>
      <c r="P118" s="234">
        <v>48</v>
      </c>
      <c r="Q118" s="234">
        <v>20</v>
      </c>
      <c r="R118" s="234">
        <v>33</v>
      </c>
      <c r="S118" s="234">
        <v>48</v>
      </c>
      <c r="T118" s="234">
        <v>20</v>
      </c>
      <c r="U118" s="234">
        <v>28</v>
      </c>
      <c r="V118" s="234">
        <v>15</v>
      </c>
      <c r="W118" s="235">
        <v>47</v>
      </c>
      <c r="X118" s="235">
        <v>42</v>
      </c>
      <c r="Y118" s="234">
        <v>14.6</v>
      </c>
      <c r="Z118" s="235">
        <v>1.0666666666666667</v>
      </c>
      <c r="AA118" s="235">
        <v>0.7833333333333333</v>
      </c>
      <c r="AB118" s="234" t="s">
        <v>166</v>
      </c>
      <c r="AC118" s="235">
        <v>272</v>
      </c>
      <c r="AD118" s="235">
        <v>200</v>
      </c>
      <c r="AE118" s="234">
        <v>8415</v>
      </c>
      <c r="AF118" s="234">
        <v>56</v>
      </c>
      <c r="AG118" s="234">
        <v>68</v>
      </c>
      <c r="AH118" s="233" t="s">
        <v>167</v>
      </c>
      <c r="AI118" s="236" t="s">
        <v>168</v>
      </c>
    </row>
    <row r="119" spans="1:35" ht="12.75">
      <c r="A119" s="233">
        <v>101</v>
      </c>
      <c r="B119" s="233" t="s">
        <v>159</v>
      </c>
      <c r="C119" s="233" t="s">
        <v>265</v>
      </c>
      <c r="D119" s="233" t="s">
        <v>191</v>
      </c>
      <c r="E119" s="234">
        <v>15006</v>
      </c>
      <c r="F119" s="233" t="s">
        <v>161</v>
      </c>
      <c r="G119" s="234">
        <v>31</v>
      </c>
      <c r="H119" s="233" t="s">
        <v>360</v>
      </c>
      <c r="I119" s="233" t="s">
        <v>361</v>
      </c>
      <c r="J119" s="233" t="s">
        <v>269</v>
      </c>
      <c r="K119" s="233" t="s">
        <v>272</v>
      </c>
      <c r="L119" s="235">
        <v>0.4642857</v>
      </c>
      <c r="M119" s="235">
        <v>39</v>
      </c>
      <c r="N119" s="235">
        <v>26</v>
      </c>
      <c r="O119" s="234">
        <v>39</v>
      </c>
      <c r="P119" s="234">
        <v>56</v>
      </c>
      <c r="Q119" s="234">
        <v>20</v>
      </c>
      <c r="R119" s="234">
        <v>39</v>
      </c>
      <c r="S119" s="234">
        <v>56</v>
      </c>
      <c r="T119" s="234">
        <v>20</v>
      </c>
      <c r="U119" s="234">
        <v>35</v>
      </c>
      <c r="V119" s="234">
        <v>14</v>
      </c>
      <c r="W119" s="235">
        <v>49</v>
      </c>
      <c r="X119" s="235">
        <v>48</v>
      </c>
      <c r="Y119" s="234">
        <v>14.6</v>
      </c>
      <c r="Z119" s="235">
        <v>1.1333333333333333</v>
      </c>
      <c r="AA119" s="235">
        <v>0.8166666666666667</v>
      </c>
      <c r="AB119" s="234" t="s">
        <v>166</v>
      </c>
      <c r="AC119" s="235">
        <v>289</v>
      </c>
      <c r="AD119" s="235">
        <v>208</v>
      </c>
      <c r="AE119" s="234">
        <v>9945</v>
      </c>
      <c r="AF119" s="234">
        <v>56</v>
      </c>
      <c r="AG119" s="234">
        <v>68</v>
      </c>
      <c r="AH119" s="233" t="s">
        <v>167</v>
      </c>
      <c r="AI119" s="236" t="s">
        <v>191</v>
      </c>
    </row>
    <row r="120" spans="1:35" ht="12.75">
      <c r="A120" s="233">
        <v>101</v>
      </c>
      <c r="B120" s="233" t="s">
        <v>159</v>
      </c>
      <c r="C120" s="233" t="s">
        <v>265</v>
      </c>
      <c r="D120" s="233" t="s">
        <v>191</v>
      </c>
      <c r="E120" s="234">
        <v>10104</v>
      </c>
      <c r="F120" s="233" t="s">
        <v>161</v>
      </c>
      <c r="G120" s="234">
        <v>35</v>
      </c>
      <c r="H120" s="233" t="s">
        <v>362</v>
      </c>
      <c r="I120" s="233" t="s">
        <v>363</v>
      </c>
      <c r="J120" s="233" t="s">
        <v>269</v>
      </c>
      <c r="K120" s="233" t="s">
        <v>272</v>
      </c>
      <c r="L120" s="235">
        <v>0.4464286</v>
      </c>
      <c r="M120" s="235">
        <v>37</v>
      </c>
      <c r="N120" s="235">
        <v>25</v>
      </c>
      <c r="O120" s="234">
        <v>37</v>
      </c>
      <c r="P120" s="234">
        <v>68</v>
      </c>
      <c r="Q120" s="234">
        <v>23</v>
      </c>
      <c r="R120" s="234">
        <v>37</v>
      </c>
      <c r="S120" s="234">
        <v>68</v>
      </c>
      <c r="T120" s="234">
        <v>23</v>
      </c>
      <c r="U120" s="234">
        <v>43</v>
      </c>
      <c r="V120" s="234">
        <v>14</v>
      </c>
      <c r="W120" s="235">
        <v>49</v>
      </c>
      <c r="X120" s="235">
        <v>45</v>
      </c>
      <c r="Y120" s="234">
        <v>14.6</v>
      </c>
      <c r="Z120" s="235">
        <v>1.1333333333333333</v>
      </c>
      <c r="AA120" s="235">
        <v>0.8166666666666667</v>
      </c>
      <c r="AB120" s="234" t="s">
        <v>166</v>
      </c>
      <c r="AC120" s="235">
        <v>289</v>
      </c>
      <c r="AD120" s="235">
        <v>208</v>
      </c>
      <c r="AE120" s="234">
        <v>9435</v>
      </c>
      <c r="AF120" s="234">
        <v>56</v>
      </c>
      <c r="AG120" s="234">
        <v>68</v>
      </c>
      <c r="AH120" s="233" t="s">
        <v>167</v>
      </c>
      <c r="AI120" s="236" t="s">
        <v>191</v>
      </c>
    </row>
    <row r="121" spans="1:35" ht="12.75">
      <c r="A121" s="233">
        <v>101</v>
      </c>
      <c r="B121" s="233" t="s">
        <v>159</v>
      </c>
      <c r="C121" s="233" t="s">
        <v>265</v>
      </c>
      <c r="D121" s="233" t="s">
        <v>191</v>
      </c>
      <c r="E121" s="234">
        <v>15005</v>
      </c>
      <c r="F121" s="233" t="s">
        <v>161</v>
      </c>
      <c r="G121" s="234">
        <v>30</v>
      </c>
      <c r="H121" s="233" t="s">
        <v>364</v>
      </c>
      <c r="I121" s="233" t="s">
        <v>365</v>
      </c>
      <c r="J121" s="233" t="s">
        <v>269</v>
      </c>
      <c r="K121" s="233" t="s">
        <v>272</v>
      </c>
      <c r="L121" s="235">
        <v>0.375</v>
      </c>
      <c r="M121" s="235">
        <v>29</v>
      </c>
      <c r="N121" s="235">
        <v>21</v>
      </c>
      <c r="O121" s="234">
        <v>29</v>
      </c>
      <c r="P121" s="234">
        <v>45</v>
      </c>
      <c r="Q121" s="234">
        <v>16</v>
      </c>
      <c r="R121" s="234">
        <v>29</v>
      </c>
      <c r="S121" s="234">
        <v>45</v>
      </c>
      <c r="T121" s="234">
        <v>16</v>
      </c>
      <c r="U121" s="234">
        <v>34</v>
      </c>
      <c r="V121" s="234">
        <v>11</v>
      </c>
      <c r="W121" s="235">
        <v>49</v>
      </c>
      <c r="X121" s="235">
        <v>36</v>
      </c>
      <c r="Y121" s="234">
        <v>14.6</v>
      </c>
      <c r="Z121" s="235">
        <v>1.3</v>
      </c>
      <c r="AA121" s="235">
        <v>0.8166666666666667</v>
      </c>
      <c r="AB121" s="234" t="s">
        <v>166</v>
      </c>
      <c r="AC121" s="235">
        <v>332</v>
      </c>
      <c r="AD121" s="235">
        <v>208</v>
      </c>
      <c r="AE121" s="234">
        <v>7395</v>
      </c>
      <c r="AF121" s="234">
        <v>56</v>
      </c>
      <c r="AG121" s="234">
        <v>68</v>
      </c>
      <c r="AH121" s="233" t="s">
        <v>167</v>
      </c>
      <c r="AI121" s="236" t="s">
        <v>191</v>
      </c>
    </row>
    <row r="122" spans="1:35" ht="12.75">
      <c r="A122" s="233">
        <v>101</v>
      </c>
      <c r="B122" s="233" t="s">
        <v>159</v>
      </c>
      <c r="C122" s="233" t="s">
        <v>265</v>
      </c>
      <c r="D122" s="233" t="s">
        <v>191</v>
      </c>
      <c r="E122" s="234">
        <v>10105</v>
      </c>
      <c r="F122" s="233" t="s">
        <v>161</v>
      </c>
      <c r="G122" s="234">
        <v>25</v>
      </c>
      <c r="H122" s="233" t="s">
        <v>366</v>
      </c>
      <c r="I122" s="233" t="s">
        <v>367</v>
      </c>
      <c r="J122" s="233" t="s">
        <v>269</v>
      </c>
      <c r="K122" s="233" t="s">
        <v>272</v>
      </c>
      <c r="L122" s="235">
        <v>0.4464286</v>
      </c>
      <c r="M122" s="235">
        <v>37</v>
      </c>
      <c r="N122" s="235">
        <v>25</v>
      </c>
      <c r="O122" s="234">
        <v>37</v>
      </c>
      <c r="P122" s="234">
        <v>56</v>
      </c>
      <c r="Q122" s="234">
        <v>22</v>
      </c>
      <c r="R122" s="234">
        <v>37</v>
      </c>
      <c r="S122" s="234">
        <v>56</v>
      </c>
      <c r="T122" s="234">
        <v>22</v>
      </c>
      <c r="U122" s="234">
        <v>35</v>
      </c>
      <c r="V122" s="234">
        <v>13</v>
      </c>
      <c r="W122" s="235">
        <v>49</v>
      </c>
      <c r="X122" s="235">
        <v>45</v>
      </c>
      <c r="Y122" s="234">
        <v>14.6</v>
      </c>
      <c r="Z122" s="235">
        <v>1.05</v>
      </c>
      <c r="AA122" s="235">
        <v>0.8166666666666667</v>
      </c>
      <c r="AB122" s="234" t="s">
        <v>166</v>
      </c>
      <c r="AC122" s="235">
        <v>268</v>
      </c>
      <c r="AD122" s="235">
        <v>208</v>
      </c>
      <c r="AE122" s="234">
        <v>9435</v>
      </c>
      <c r="AF122" s="234">
        <v>56</v>
      </c>
      <c r="AG122" s="234">
        <v>68</v>
      </c>
      <c r="AH122" s="233" t="s">
        <v>167</v>
      </c>
      <c r="AI122" s="236" t="s">
        <v>191</v>
      </c>
    </row>
    <row r="123" spans="1:35" ht="12.75">
      <c r="A123" s="233">
        <v>101</v>
      </c>
      <c r="B123" s="233" t="s">
        <v>159</v>
      </c>
      <c r="C123" s="233" t="s">
        <v>265</v>
      </c>
      <c r="D123" s="233" t="s">
        <v>191</v>
      </c>
      <c r="E123" s="234">
        <v>10102</v>
      </c>
      <c r="F123" s="233" t="s">
        <v>161</v>
      </c>
      <c r="G123" s="234">
        <v>28</v>
      </c>
      <c r="H123" s="233" t="s">
        <v>368</v>
      </c>
      <c r="I123" s="233" t="s">
        <v>369</v>
      </c>
      <c r="J123" s="233" t="s">
        <v>269</v>
      </c>
      <c r="K123" s="233" t="s">
        <v>272</v>
      </c>
      <c r="L123" s="235">
        <v>0.4821429</v>
      </c>
      <c r="M123" s="235">
        <v>41</v>
      </c>
      <c r="N123" s="235">
        <v>27</v>
      </c>
      <c r="O123" s="234">
        <v>41</v>
      </c>
      <c r="P123" s="234">
        <v>56</v>
      </c>
      <c r="Q123" s="234">
        <v>31</v>
      </c>
      <c r="R123" s="234">
        <v>41</v>
      </c>
      <c r="S123" s="234">
        <v>56</v>
      </c>
      <c r="T123" s="234">
        <v>31</v>
      </c>
      <c r="U123" s="234">
        <v>38</v>
      </c>
      <c r="V123" s="234">
        <v>18</v>
      </c>
      <c r="W123" s="235">
        <v>49</v>
      </c>
      <c r="X123" s="235">
        <v>50</v>
      </c>
      <c r="Y123" s="234">
        <v>14.6</v>
      </c>
      <c r="Z123" s="235">
        <v>1.05</v>
      </c>
      <c r="AA123" s="235">
        <v>0.8166666666666667</v>
      </c>
      <c r="AB123" s="234" t="s">
        <v>166</v>
      </c>
      <c r="AC123" s="235">
        <v>268</v>
      </c>
      <c r="AD123" s="235">
        <v>208</v>
      </c>
      <c r="AE123" s="234">
        <v>10455</v>
      </c>
      <c r="AF123" s="234">
        <v>56</v>
      </c>
      <c r="AG123" s="234">
        <v>68</v>
      </c>
      <c r="AH123" s="233" t="s">
        <v>167</v>
      </c>
      <c r="AI123" s="236" t="s">
        <v>191</v>
      </c>
    </row>
    <row r="124" spans="1:35" ht="12.75">
      <c r="A124" s="233">
        <v>101</v>
      </c>
      <c r="B124" s="233" t="s">
        <v>159</v>
      </c>
      <c r="C124" s="233" t="s">
        <v>265</v>
      </c>
      <c r="D124" s="233" t="s">
        <v>191</v>
      </c>
      <c r="E124" s="234">
        <v>10104</v>
      </c>
      <c r="F124" s="233" t="s">
        <v>161</v>
      </c>
      <c r="G124" s="234">
        <v>36</v>
      </c>
      <c r="H124" s="233" t="s">
        <v>370</v>
      </c>
      <c r="I124" s="233" t="s">
        <v>371</v>
      </c>
      <c r="J124" s="233" t="s">
        <v>269</v>
      </c>
      <c r="K124" s="233" t="s">
        <v>272</v>
      </c>
      <c r="L124" s="235">
        <v>0.6071429</v>
      </c>
      <c r="M124" s="235">
        <v>50</v>
      </c>
      <c r="N124" s="235">
        <v>34</v>
      </c>
      <c r="O124" s="234">
        <v>50</v>
      </c>
      <c r="P124" s="234">
        <v>69</v>
      </c>
      <c r="Q124" s="234">
        <v>29</v>
      </c>
      <c r="R124" s="234">
        <v>50</v>
      </c>
      <c r="S124" s="234">
        <v>69</v>
      </c>
      <c r="T124" s="234">
        <v>29</v>
      </c>
      <c r="U124" s="234">
        <v>51</v>
      </c>
      <c r="V124" s="234">
        <v>20</v>
      </c>
      <c r="W124" s="235">
        <v>49</v>
      </c>
      <c r="X124" s="235">
        <v>61</v>
      </c>
      <c r="Y124" s="234">
        <v>14.6</v>
      </c>
      <c r="Z124" s="235">
        <v>0.9833333333333333</v>
      </c>
      <c r="AA124" s="235">
        <v>0.8166666666666667</v>
      </c>
      <c r="AB124" s="234" t="s">
        <v>166</v>
      </c>
      <c r="AC124" s="235">
        <v>251</v>
      </c>
      <c r="AD124" s="235">
        <v>208</v>
      </c>
      <c r="AE124" s="234">
        <v>12750</v>
      </c>
      <c r="AF124" s="234">
        <v>56</v>
      </c>
      <c r="AG124" s="234">
        <v>68</v>
      </c>
      <c r="AH124" s="233" t="s">
        <v>167</v>
      </c>
      <c r="AI124" s="236" t="s">
        <v>191</v>
      </c>
    </row>
    <row r="125" spans="1:35" ht="12.75">
      <c r="A125" s="233">
        <v>101</v>
      </c>
      <c r="B125" s="233" t="s">
        <v>159</v>
      </c>
      <c r="C125" s="233" t="s">
        <v>265</v>
      </c>
      <c r="D125" s="233" t="s">
        <v>191</v>
      </c>
      <c r="E125" s="234">
        <v>15005</v>
      </c>
      <c r="F125" s="233" t="s">
        <v>161</v>
      </c>
      <c r="G125" s="234">
        <v>30</v>
      </c>
      <c r="H125" s="233" t="s">
        <v>372</v>
      </c>
      <c r="I125" s="233" t="s">
        <v>373</v>
      </c>
      <c r="J125" s="233" t="s">
        <v>269</v>
      </c>
      <c r="K125" s="233" t="s">
        <v>272</v>
      </c>
      <c r="L125" s="235">
        <v>0.5714286</v>
      </c>
      <c r="M125" s="235">
        <v>47</v>
      </c>
      <c r="N125" s="235">
        <v>32</v>
      </c>
      <c r="O125" s="234">
        <v>47</v>
      </c>
      <c r="P125" s="234">
        <v>70</v>
      </c>
      <c r="Q125" s="234">
        <v>21</v>
      </c>
      <c r="R125" s="234">
        <v>47</v>
      </c>
      <c r="S125" s="234">
        <v>70</v>
      </c>
      <c r="T125" s="234">
        <v>21</v>
      </c>
      <c r="U125" s="234">
        <v>49</v>
      </c>
      <c r="V125" s="234">
        <v>14</v>
      </c>
      <c r="W125" s="235">
        <v>49</v>
      </c>
      <c r="X125" s="235">
        <v>58</v>
      </c>
      <c r="Y125" s="234">
        <v>14.6</v>
      </c>
      <c r="Z125" s="235">
        <v>1.3333333333333333</v>
      </c>
      <c r="AA125" s="235">
        <v>0.8166666666666667</v>
      </c>
      <c r="AB125" s="234" t="s">
        <v>166</v>
      </c>
      <c r="AC125" s="235">
        <v>340</v>
      </c>
      <c r="AD125" s="235">
        <v>208</v>
      </c>
      <c r="AE125" s="234">
        <v>11985</v>
      </c>
      <c r="AF125" s="234">
        <v>56</v>
      </c>
      <c r="AG125" s="234">
        <v>68</v>
      </c>
      <c r="AH125" s="233" t="s">
        <v>167</v>
      </c>
      <c r="AI125" s="236" t="s">
        <v>191</v>
      </c>
    </row>
    <row r="126" spans="1:35" ht="12.75">
      <c r="A126" s="233">
        <v>101</v>
      </c>
      <c r="B126" s="233" t="s">
        <v>159</v>
      </c>
      <c r="C126" s="233" t="s">
        <v>265</v>
      </c>
      <c r="D126" s="233" t="s">
        <v>191</v>
      </c>
      <c r="E126" s="234">
        <v>15003</v>
      </c>
      <c r="F126" s="233" t="s">
        <v>161</v>
      </c>
      <c r="G126" s="234">
        <v>32</v>
      </c>
      <c r="H126" s="233" t="s">
        <v>374</v>
      </c>
      <c r="I126" s="233" t="s">
        <v>375</v>
      </c>
      <c r="J126" s="233" t="s">
        <v>269</v>
      </c>
      <c r="K126" s="233" t="s">
        <v>272</v>
      </c>
      <c r="L126" s="235">
        <v>0.7678571</v>
      </c>
      <c r="M126" s="235">
        <v>63</v>
      </c>
      <c r="N126" s="235">
        <v>43</v>
      </c>
      <c r="O126" s="234">
        <v>63</v>
      </c>
      <c r="P126" s="234">
        <v>89</v>
      </c>
      <c r="Q126" s="234">
        <v>39</v>
      </c>
      <c r="R126" s="234">
        <v>63</v>
      </c>
      <c r="S126" s="234">
        <v>89</v>
      </c>
      <c r="T126" s="234">
        <v>39</v>
      </c>
      <c r="U126" s="234">
        <v>59</v>
      </c>
      <c r="V126" s="234">
        <v>27</v>
      </c>
      <c r="W126" s="235">
        <v>49</v>
      </c>
      <c r="X126" s="235">
        <v>77</v>
      </c>
      <c r="Y126" s="234">
        <v>14.6</v>
      </c>
      <c r="Z126" s="235">
        <v>1.0333333333333334</v>
      </c>
      <c r="AA126" s="235">
        <v>0.8166666666666667</v>
      </c>
      <c r="AB126" s="234" t="s">
        <v>166</v>
      </c>
      <c r="AC126" s="235">
        <v>264</v>
      </c>
      <c r="AD126" s="235">
        <v>208</v>
      </c>
      <c r="AE126" s="234">
        <v>16065</v>
      </c>
      <c r="AF126" s="234">
        <v>56</v>
      </c>
      <c r="AG126" s="234">
        <v>68</v>
      </c>
      <c r="AH126" s="233" t="s">
        <v>167</v>
      </c>
      <c r="AI126" s="236" t="s">
        <v>191</v>
      </c>
    </row>
    <row r="127" spans="1:35" ht="12.75">
      <c r="A127" s="233">
        <v>101</v>
      </c>
      <c r="B127" s="233" t="s">
        <v>159</v>
      </c>
      <c r="C127" s="233" t="s">
        <v>265</v>
      </c>
      <c r="D127" s="233" t="s">
        <v>191</v>
      </c>
      <c r="E127" s="234">
        <v>10102</v>
      </c>
      <c r="F127" s="233" t="s">
        <v>161</v>
      </c>
      <c r="G127" s="234">
        <v>27</v>
      </c>
      <c r="H127" s="233" t="s">
        <v>376</v>
      </c>
      <c r="I127" s="233" t="s">
        <v>377</v>
      </c>
      <c r="J127" s="233" t="s">
        <v>269</v>
      </c>
      <c r="K127" s="233" t="s">
        <v>272</v>
      </c>
      <c r="L127" s="235">
        <v>0.7857143</v>
      </c>
      <c r="M127" s="235">
        <v>64</v>
      </c>
      <c r="N127" s="235">
        <v>44</v>
      </c>
      <c r="O127" s="234">
        <v>64</v>
      </c>
      <c r="P127" s="234">
        <v>100</v>
      </c>
      <c r="Q127" s="234">
        <v>43</v>
      </c>
      <c r="R127" s="234">
        <v>64</v>
      </c>
      <c r="S127" s="234">
        <v>100</v>
      </c>
      <c r="T127" s="234">
        <v>43</v>
      </c>
      <c r="U127" s="234">
        <v>68</v>
      </c>
      <c r="V127" s="234">
        <v>30</v>
      </c>
      <c r="W127" s="235">
        <v>49</v>
      </c>
      <c r="X127" s="235">
        <v>78</v>
      </c>
      <c r="Y127" s="234">
        <v>14.6</v>
      </c>
      <c r="Z127" s="235">
        <v>0.9833333333333333</v>
      </c>
      <c r="AA127" s="235">
        <v>0.8166666666666667</v>
      </c>
      <c r="AB127" s="234" t="s">
        <v>166</v>
      </c>
      <c r="AC127" s="235">
        <v>251</v>
      </c>
      <c r="AD127" s="235">
        <v>208</v>
      </c>
      <c r="AE127" s="234">
        <v>16320</v>
      </c>
      <c r="AF127" s="234">
        <v>56</v>
      </c>
      <c r="AG127" s="234">
        <v>68</v>
      </c>
      <c r="AH127" s="233" t="s">
        <v>167</v>
      </c>
      <c r="AI127" s="236" t="s">
        <v>191</v>
      </c>
    </row>
    <row r="128" spans="1:35" ht="12.75">
      <c r="A128" s="233">
        <v>101</v>
      </c>
      <c r="B128" s="233" t="s">
        <v>159</v>
      </c>
      <c r="C128" s="233" t="s">
        <v>265</v>
      </c>
      <c r="D128" s="233" t="s">
        <v>191</v>
      </c>
      <c r="E128" s="234">
        <v>10109</v>
      </c>
      <c r="F128" s="233" t="s">
        <v>161</v>
      </c>
      <c r="G128" s="234">
        <v>23</v>
      </c>
      <c r="H128" s="233" t="s">
        <v>378</v>
      </c>
      <c r="I128" s="233" t="s">
        <v>379</v>
      </c>
      <c r="J128" s="233" t="s">
        <v>269</v>
      </c>
      <c r="K128" s="233" t="s">
        <v>272</v>
      </c>
      <c r="L128" s="235">
        <v>0.875</v>
      </c>
      <c r="M128" s="235">
        <v>69</v>
      </c>
      <c r="N128" s="235">
        <v>49</v>
      </c>
      <c r="O128" s="234">
        <v>69</v>
      </c>
      <c r="P128" s="234">
        <v>102</v>
      </c>
      <c r="Q128" s="234">
        <v>35</v>
      </c>
      <c r="R128" s="234">
        <v>68</v>
      </c>
      <c r="S128" s="234">
        <v>102</v>
      </c>
      <c r="T128" s="234">
        <v>35</v>
      </c>
      <c r="U128" s="234">
        <v>73</v>
      </c>
      <c r="V128" s="234">
        <v>26</v>
      </c>
      <c r="W128" s="235">
        <v>49</v>
      </c>
      <c r="X128" s="235">
        <v>84</v>
      </c>
      <c r="Y128" s="234">
        <v>14.6</v>
      </c>
      <c r="Z128" s="235">
        <v>1.0333333333333334</v>
      </c>
      <c r="AA128" s="235">
        <v>0.8166666666666667</v>
      </c>
      <c r="AB128" s="234" t="s">
        <v>166</v>
      </c>
      <c r="AC128" s="235">
        <v>264</v>
      </c>
      <c r="AD128" s="235">
        <v>208</v>
      </c>
      <c r="AE128" s="234">
        <v>17595</v>
      </c>
      <c r="AF128" s="234">
        <v>56</v>
      </c>
      <c r="AG128" s="234">
        <v>68</v>
      </c>
      <c r="AH128" s="233" t="s">
        <v>167</v>
      </c>
      <c r="AI128" s="236" t="s">
        <v>191</v>
      </c>
    </row>
    <row r="129" spans="1:35" ht="12.75">
      <c r="A129" s="233">
        <v>101</v>
      </c>
      <c r="B129" s="233" t="s">
        <v>159</v>
      </c>
      <c r="C129" s="233" t="s">
        <v>265</v>
      </c>
      <c r="D129" s="233" t="s">
        <v>191</v>
      </c>
      <c r="E129" s="234">
        <v>10104</v>
      </c>
      <c r="F129" s="233" t="s">
        <v>161</v>
      </c>
      <c r="G129" s="234">
        <v>35</v>
      </c>
      <c r="H129" s="233" t="s">
        <v>380</v>
      </c>
      <c r="I129" s="233" t="s">
        <v>381</v>
      </c>
      <c r="J129" s="233" t="s">
        <v>269</v>
      </c>
      <c r="K129" s="233" t="s">
        <v>272</v>
      </c>
      <c r="L129" s="235">
        <v>0.8571429</v>
      </c>
      <c r="M129" s="235">
        <v>66</v>
      </c>
      <c r="N129" s="235">
        <v>48</v>
      </c>
      <c r="O129" s="234">
        <v>66</v>
      </c>
      <c r="P129" s="234">
        <v>86</v>
      </c>
      <c r="Q129" s="234">
        <v>49</v>
      </c>
      <c r="R129" s="234">
        <v>66</v>
      </c>
      <c r="S129" s="234">
        <v>86</v>
      </c>
      <c r="T129" s="234">
        <v>49</v>
      </c>
      <c r="U129" s="234">
        <v>60</v>
      </c>
      <c r="V129" s="234">
        <v>35</v>
      </c>
      <c r="W129" s="235">
        <v>49</v>
      </c>
      <c r="X129" s="235">
        <v>81</v>
      </c>
      <c r="Y129" s="234">
        <v>14.6</v>
      </c>
      <c r="Z129" s="235">
        <v>1.0333333333333334</v>
      </c>
      <c r="AA129" s="235">
        <v>0.8166666666666667</v>
      </c>
      <c r="AB129" s="234" t="s">
        <v>166</v>
      </c>
      <c r="AC129" s="235">
        <v>264</v>
      </c>
      <c r="AD129" s="235">
        <v>208</v>
      </c>
      <c r="AE129" s="234">
        <v>16830</v>
      </c>
      <c r="AF129" s="234">
        <v>56</v>
      </c>
      <c r="AG129" s="234">
        <v>68</v>
      </c>
      <c r="AH129" s="233" t="s">
        <v>167</v>
      </c>
      <c r="AI129" s="236" t="s">
        <v>191</v>
      </c>
    </row>
    <row r="130" spans="1:35" ht="12.75">
      <c r="A130" s="233">
        <v>101</v>
      </c>
      <c r="B130" s="233" t="s">
        <v>159</v>
      </c>
      <c r="C130" s="233" t="s">
        <v>265</v>
      </c>
      <c r="D130" s="233" t="s">
        <v>191</v>
      </c>
      <c r="E130" s="234">
        <v>15007</v>
      </c>
      <c r="F130" s="233" t="s">
        <v>161</v>
      </c>
      <c r="G130" s="234">
        <v>41</v>
      </c>
      <c r="H130" s="233" t="s">
        <v>382</v>
      </c>
      <c r="I130" s="233" t="s">
        <v>383</v>
      </c>
      <c r="J130" s="233" t="s">
        <v>269</v>
      </c>
      <c r="K130" s="233" t="s">
        <v>272</v>
      </c>
      <c r="L130" s="235">
        <v>1.142857</v>
      </c>
      <c r="M130" s="235">
        <v>88</v>
      </c>
      <c r="N130" s="235">
        <v>64</v>
      </c>
      <c r="O130" s="234">
        <v>88</v>
      </c>
      <c r="P130" s="234">
        <v>128</v>
      </c>
      <c r="Q130" s="234">
        <v>49</v>
      </c>
      <c r="R130" s="234">
        <v>88</v>
      </c>
      <c r="S130" s="234">
        <v>128</v>
      </c>
      <c r="T130" s="234">
        <v>49</v>
      </c>
      <c r="U130" s="234">
        <v>83</v>
      </c>
      <c r="V130" s="234">
        <v>38</v>
      </c>
      <c r="W130" s="235">
        <v>49</v>
      </c>
      <c r="X130" s="235">
        <v>108</v>
      </c>
      <c r="Y130" s="234">
        <v>14.6</v>
      </c>
      <c r="Z130" s="235">
        <v>1.0333333333333334</v>
      </c>
      <c r="AA130" s="235">
        <v>0.8166666666666667</v>
      </c>
      <c r="AB130" s="234" t="s">
        <v>166</v>
      </c>
      <c r="AC130" s="235">
        <v>264</v>
      </c>
      <c r="AD130" s="235">
        <v>208</v>
      </c>
      <c r="AE130" s="234">
        <v>22440</v>
      </c>
      <c r="AF130" s="234">
        <v>56</v>
      </c>
      <c r="AG130" s="234">
        <v>68</v>
      </c>
      <c r="AH130" s="233" t="s">
        <v>167</v>
      </c>
      <c r="AI130" s="236" t="s">
        <v>191</v>
      </c>
    </row>
    <row r="131" spans="1:35" ht="12.75">
      <c r="A131" s="233">
        <v>101</v>
      </c>
      <c r="B131" s="233" t="s">
        <v>159</v>
      </c>
      <c r="C131" s="233" t="s">
        <v>265</v>
      </c>
      <c r="D131" s="233" t="s">
        <v>191</v>
      </c>
      <c r="E131" s="234">
        <v>10111</v>
      </c>
      <c r="F131" s="233" t="s">
        <v>161</v>
      </c>
      <c r="G131" s="234">
        <v>19</v>
      </c>
      <c r="H131" s="233" t="s">
        <v>381</v>
      </c>
      <c r="I131" s="233" t="s">
        <v>384</v>
      </c>
      <c r="J131" s="233" t="s">
        <v>269</v>
      </c>
      <c r="K131" s="233" t="s">
        <v>272</v>
      </c>
      <c r="L131" s="235">
        <v>0.9107143</v>
      </c>
      <c r="M131" s="235">
        <v>68</v>
      </c>
      <c r="N131" s="235">
        <v>51</v>
      </c>
      <c r="O131" s="234">
        <v>68</v>
      </c>
      <c r="P131" s="234">
        <v>100</v>
      </c>
      <c r="Q131" s="234">
        <v>47</v>
      </c>
      <c r="R131" s="234">
        <v>68</v>
      </c>
      <c r="S131" s="234">
        <v>100</v>
      </c>
      <c r="T131" s="234">
        <v>47</v>
      </c>
      <c r="U131" s="234">
        <v>75</v>
      </c>
      <c r="V131" s="234">
        <v>36</v>
      </c>
      <c r="W131" s="235">
        <v>49</v>
      </c>
      <c r="X131" s="235">
        <v>83</v>
      </c>
      <c r="Y131" s="234">
        <v>14.6</v>
      </c>
      <c r="Z131" s="235">
        <v>1.4</v>
      </c>
      <c r="AA131" s="235">
        <v>0.8166666666666667</v>
      </c>
      <c r="AB131" s="234" t="s">
        <v>166</v>
      </c>
      <c r="AC131" s="235">
        <v>357</v>
      </c>
      <c r="AD131" s="235">
        <v>208</v>
      </c>
      <c r="AE131" s="234">
        <v>17340</v>
      </c>
      <c r="AF131" s="234">
        <v>56</v>
      </c>
      <c r="AG131" s="234">
        <v>68</v>
      </c>
      <c r="AH131" s="233" t="s">
        <v>167</v>
      </c>
      <c r="AI131" s="236" t="s">
        <v>191</v>
      </c>
    </row>
    <row r="132" spans="1:35" ht="12.75">
      <c r="A132" s="233">
        <v>101</v>
      </c>
      <c r="B132" s="233" t="s">
        <v>159</v>
      </c>
      <c r="C132" s="233" t="s">
        <v>265</v>
      </c>
      <c r="D132" s="233" t="s">
        <v>191</v>
      </c>
      <c r="E132" s="234">
        <v>10102</v>
      </c>
      <c r="F132" s="233" t="s">
        <v>161</v>
      </c>
      <c r="G132" s="234">
        <v>27</v>
      </c>
      <c r="H132" s="233" t="s">
        <v>385</v>
      </c>
      <c r="I132" s="233" t="s">
        <v>386</v>
      </c>
      <c r="J132" s="233" t="s">
        <v>269</v>
      </c>
      <c r="K132" s="233" t="s">
        <v>272</v>
      </c>
      <c r="L132" s="235">
        <v>0.9642857</v>
      </c>
      <c r="M132" s="235">
        <v>78</v>
      </c>
      <c r="N132" s="235">
        <v>54</v>
      </c>
      <c r="O132" s="234">
        <v>78</v>
      </c>
      <c r="P132" s="234">
        <v>141</v>
      </c>
      <c r="Q132" s="234">
        <v>52</v>
      </c>
      <c r="R132" s="234">
        <v>78</v>
      </c>
      <c r="S132" s="234">
        <v>141</v>
      </c>
      <c r="T132" s="234">
        <v>52</v>
      </c>
      <c r="U132" s="234">
        <v>85</v>
      </c>
      <c r="V132" s="234">
        <v>32</v>
      </c>
      <c r="W132" s="235">
        <v>50</v>
      </c>
      <c r="X132" s="235">
        <v>94</v>
      </c>
      <c r="Y132" s="234">
        <v>14.6</v>
      </c>
      <c r="Z132" s="235">
        <v>1.1166666666666667</v>
      </c>
      <c r="AA132" s="235">
        <v>0.8333333333333334</v>
      </c>
      <c r="AB132" s="234" t="s">
        <v>166</v>
      </c>
      <c r="AC132" s="235">
        <v>285</v>
      </c>
      <c r="AD132" s="235">
        <v>212</v>
      </c>
      <c r="AE132" s="234">
        <v>19890</v>
      </c>
      <c r="AF132" s="234">
        <v>56</v>
      </c>
      <c r="AG132" s="234">
        <v>68</v>
      </c>
      <c r="AH132" s="233" t="s">
        <v>167</v>
      </c>
      <c r="AI132" s="236" t="s">
        <v>191</v>
      </c>
    </row>
    <row r="133" spans="1:35" ht="12.75">
      <c r="A133" s="233">
        <v>101</v>
      </c>
      <c r="B133" s="233" t="s">
        <v>159</v>
      </c>
      <c r="C133" s="233" t="s">
        <v>265</v>
      </c>
      <c r="D133" s="233" t="s">
        <v>191</v>
      </c>
      <c r="E133" s="234">
        <v>10110</v>
      </c>
      <c r="F133" s="233" t="s">
        <v>161</v>
      </c>
      <c r="G133" s="234">
        <v>37</v>
      </c>
      <c r="H133" s="233" t="s">
        <v>383</v>
      </c>
      <c r="I133" s="233" t="s">
        <v>387</v>
      </c>
      <c r="J133" s="233" t="s">
        <v>269</v>
      </c>
      <c r="K133" s="233" t="s">
        <v>272</v>
      </c>
      <c r="L133" s="235">
        <v>0.9285714</v>
      </c>
      <c r="M133" s="235">
        <v>70</v>
      </c>
      <c r="N133" s="235">
        <v>52</v>
      </c>
      <c r="O133" s="234">
        <v>70</v>
      </c>
      <c r="P133" s="234">
        <v>114</v>
      </c>
      <c r="Q133" s="234">
        <v>39</v>
      </c>
      <c r="R133" s="234">
        <v>70</v>
      </c>
      <c r="S133" s="234">
        <v>114</v>
      </c>
      <c r="T133" s="234">
        <v>39</v>
      </c>
      <c r="U133" s="234">
        <v>86</v>
      </c>
      <c r="V133" s="234">
        <v>32</v>
      </c>
      <c r="W133" s="235">
        <v>53</v>
      </c>
      <c r="X133" s="235">
        <v>79</v>
      </c>
      <c r="Y133" s="234">
        <v>14.6</v>
      </c>
      <c r="Z133" s="235">
        <v>1.1833333333333333</v>
      </c>
      <c r="AA133" s="235">
        <v>0.8833333333333333</v>
      </c>
      <c r="AB133" s="234" t="s">
        <v>166</v>
      </c>
      <c r="AC133" s="235">
        <v>302</v>
      </c>
      <c r="AD133" s="235">
        <v>225</v>
      </c>
      <c r="AE133" s="234">
        <v>17850</v>
      </c>
      <c r="AF133" s="234">
        <v>56</v>
      </c>
      <c r="AG133" s="234">
        <v>68</v>
      </c>
      <c r="AH133" s="233" t="s">
        <v>167</v>
      </c>
      <c r="AI133" s="236" t="s">
        <v>168</v>
      </c>
    </row>
    <row r="134" spans="1:35" ht="12.75">
      <c r="A134" s="233">
        <v>101</v>
      </c>
      <c r="B134" s="233" t="s">
        <v>159</v>
      </c>
      <c r="C134" s="233" t="s">
        <v>265</v>
      </c>
      <c r="D134" s="233" t="s">
        <v>191</v>
      </c>
      <c r="E134" s="234">
        <v>10105</v>
      </c>
      <c r="F134" s="233" t="s">
        <v>161</v>
      </c>
      <c r="G134" s="234">
        <v>26</v>
      </c>
      <c r="H134" s="233" t="s">
        <v>388</v>
      </c>
      <c r="I134" s="233" t="s">
        <v>200</v>
      </c>
      <c r="J134" s="233" t="s">
        <v>269</v>
      </c>
      <c r="K134" s="233" t="s">
        <v>272</v>
      </c>
      <c r="L134" s="235">
        <v>1.267857</v>
      </c>
      <c r="M134" s="235">
        <v>105</v>
      </c>
      <c r="N134" s="235">
        <v>71</v>
      </c>
      <c r="O134" s="234">
        <v>105</v>
      </c>
      <c r="P134" s="234">
        <v>148</v>
      </c>
      <c r="Q134" s="234">
        <v>69</v>
      </c>
      <c r="R134" s="234">
        <v>105</v>
      </c>
      <c r="S134" s="234">
        <v>148</v>
      </c>
      <c r="T134" s="234">
        <v>69</v>
      </c>
      <c r="U134" s="234">
        <v>90</v>
      </c>
      <c r="V134" s="234">
        <v>53</v>
      </c>
      <c r="W134" s="235">
        <v>53</v>
      </c>
      <c r="X134" s="235">
        <v>119</v>
      </c>
      <c r="Y134" s="234">
        <v>14.6</v>
      </c>
      <c r="Z134" s="235">
        <v>1.1833333333333333</v>
      </c>
      <c r="AA134" s="235">
        <v>0.8833333333333333</v>
      </c>
      <c r="AB134" s="234" t="s">
        <v>166</v>
      </c>
      <c r="AC134" s="235">
        <v>302</v>
      </c>
      <c r="AD134" s="235">
        <v>225</v>
      </c>
      <c r="AE134" s="234">
        <v>26775</v>
      </c>
      <c r="AF134" s="234">
        <v>56</v>
      </c>
      <c r="AG134" s="234">
        <v>68</v>
      </c>
      <c r="AH134" s="233" t="s">
        <v>167</v>
      </c>
      <c r="AI134" s="236" t="s">
        <v>168</v>
      </c>
    </row>
    <row r="135" spans="1:35" ht="12.75">
      <c r="A135" s="233">
        <v>101</v>
      </c>
      <c r="B135" s="233" t="s">
        <v>159</v>
      </c>
      <c r="C135" s="233" t="s">
        <v>265</v>
      </c>
      <c r="D135" s="233" t="s">
        <v>191</v>
      </c>
      <c r="E135" s="234">
        <v>10112</v>
      </c>
      <c r="F135" s="233" t="s">
        <v>161</v>
      </c>
      <c r="G135" s="234">
        <v>22</v>
      </c>
      <c r="H135" s="233" t="s">
        <v>389</v>
      </c>
      <c r="I135" s="233" t="s">
        <v>390</v>
      </c>
      <c r="J135" s="233" t="s">
        <v>269</v>
      </c>
      <c r="K135" s="233" t="s">
        <v>272</v>
      </c>
      <c r="L135" s="235">
        <v>0.9107143</v>
      </c>
      <c r="M135" s="235">
        <v>74</v>
      </c>
      <c r="N135" s="235">
        <v>51</v>
      </c>
      <c r="O135" s="234">
        <v>74</v>
      </c>
      <c r="P135" s="234">
        <v>135</v>
      </c>
      <c r="Q135" s="234">
        <v>46</v>
      </c>
      <c r="R135" s="234">
        <v>74</v>
      </c>
      <c r="S135" s="234">
        <v>135</v>
      </c>
      <c r="T135" s="234">
        <v>46</v>
      </c>
      <c r="U135" s="234">
        <v>76</v>
      </c>
      <c r="V135" s="234">
        <v>33</v>
      </c>
      <c r="W135" s="235">
        <v>53</v>
      </c>
      <c r="X135" s="235">
        <v>84</v>
      </c>
      <c r="Y135" s="234">
        <v>14.6</v>
      </c>
      <c r="Z135" s="235">
        <v>1.5166666666666666</v>
      </c>
      <c r="AA135" s="235">
        <v>0.8833333333333333</v>
      </c>
      <c r="AB135" s="234" t="s">
        <v>166</v>
      </c>
      <c r="AC135" s="235">
        <v>387</v>
      </c>
      <c r="AD135" s="235">
        <v>225</v>
      </c>
      <c r="AE135" s="234">
        <v>18870</v>
      </c>
      <c r="AF135" s="234">
        <v>56</v>
      </c>
      <c r="AG135" s="234">
        <v>68</v>
      </c>
      <c r="AH135" s="233" t="s">
        <v>167</v>
      </c>
      <c r="AI135" s="236" t="s">
        <v>168</v>
      </c>
    </row>
    <row r="136" spans="1:35" ht="12.75">
      <c r="A136" s="233">
        <v>101</v>
      </c>
      <c r="B136" s="233" t="s">
        <v>159</v>
      </c>
      <c r="C136" s="233" t="s">
        <v>265</v>
      </c>
      <c r="D136" s="233" t="s">
        <v>191</v>
      </c>
      <c r="E136" s="234">
        <v>10113</v>
      </c>
      <c r="F136" s="233" t="s">
        <v>161</v>
      </c>
      <c r="G136" s="234">
        <v>30</v>
      </c>
      <c r="H136" s="233" t="s">
        <v>391</v>
      </c>
      <c r="I136" s="233" t="s">
        <v>392</v>
      </c>
      <c r="J136" s="233" t="s">
        <v>269</v>
      </c>
      <c r="K136" s="233" t="s">
        <v>272</v>
      </c>
      <c r="L136" s="235">
        <v>0.9107143</v>
      </c>
      <c r="M136" s="235">
        <v>66</v>
      </c>
      <c r="N136" s="235">
        <v>51</v>
      </c>
      <c r="O136" s="234">
        <v>66</v>
      </c>
      <c r="P136" s="234">
        <v>109</v>
      </c>
      <c r="Q136" s="234">
        <v>44</v>
      </c>
      <c r="R136" s="234">
        <v>66</v>
      </c>
      <c r="S136" s="234">
        <v>109</v>
      </c>
      <c r="T136" s="234">
        <v>44</v>
      </c>
      <c r="U136" s="234">
        <v>76</v>
      </c>
      <c r="V136" s="234">
        <v>32</v>
      </c>
      <c r="W136" s="235">
        <v>53</v>
      </c>
      <c r="X136" s="235">
        <v>75</v>
      </c>
      <c r="Y136" s="234">
        <v>14.6</v>
      </c>
      <c r="Z136" s="235">
        <v>1.5166666666666666</v>
      </c>
      <c r="AA136" s="235">
        <v>0.8833333333333333</v>
      </c>
      <c r="AB136" s="234" t="s">
        <v>166</v>
      </c>
      <c r="AC136" s="235">
        <v>387</v>
      </c>
      <c r="AD136" s="235">
        <v>225</v>
      </c>
      <c r="AE136" s="234">
        <v>16830</v>
      </c>
      <c r="AF136" s="234">
        <v>56</v>
      </c>
      <c r="AG136" s="234">
        <v>68</v>
      </c>
      <c r="AH136" s="233" t="s">
        <v>167</v>
      </c>
      <c r="AI136" s="236" t="s">
        <v>168</v>
      </c>
    </row>
    <row r="137" spans="1:35" ht="12.75">
      <c r="A137" s="233">
        <v>101</v>
      </c>
      <c r="B137" s="233" t="s">
        <v>159</v>
      </c>
      <c r="C137" s="233" t="s">
        <v>265</v>
      </c>
      <c r="D137" s="233" t="s">
        <v>191</v>
      </c>
      <c r="E137" s="234">
        <v>10114</v>
      </c>
      <c r="F137" s="233" t="s">
        <v>161</v>
      </c>
      <c r="G137" s="234">
        <v>21</v>
      </c>
      <c r="H137" s="233" t="s">
        <v>393</v>
      </c>
      <c r="I137" s="233" t="s">
        <v>205</v>
      </c>
      <c r="J137" s="233" t="s">
        <v>269</v>
      </c>
      <c r="K137" s="233" t="s">
        <v>272</v>
      </c>
      <c r="L137" s="235">
        <v>0.875</v>
      </c>
      <c r="M137" s="235">
        <v>65</v>
      </c>
      <c r="N137" s="235">
        <v>49</v>
      </c>
      <c r="O137" s="234">
        <v>65</v>
      </c>
      <c r="P137" s="234">
        <v>107</v>
      </c>
      <c r="Q137" s="234">
        <v>31</v>
      </c>
      <c r="R137" s="234">
        <v>65</v>
      </c>
      <c r="S137" s="234">
        <v>107</v>
      </c>
      <c r="T137" s="234">
        <v>31</v>
      </c>
      <c r="U137" s="234">
        <v>79</v>
      </c>
      <c r="V137" s="234">
        <v>18</v>
      </c>
      <c r="W137" s="235">
        <v>53</v>
      </c>
      <c r="X137" s="235">
        <v>74</v>
      </c>
      <c r="Y137" s="234">
        <v>14.6</v>
      </c>
      <c r="Z137" s="235">
        <v>1.5166666666666666</v>
      </c>
      <c r="AA137" s="235">
        <v>0.8833333333333333</v>
      </c>
      <c r="AB137" s="234" t="s">
        <v>166</v>
      </c>
      <c r="AC137" s="235">
        <v>387</v>
      </c>
      <c r="AD137" s="235">
        <v>225</v>
      </c>
      <c r="AE137" s="234">
        <v>16575</v>
      </c>
      <c r="AF137" s="234">
        <v>56</v>
      </c>
      <c r="AG137" s="234">
        <v>68</v>
      </c>
      <c r="AH137" s="233" t="s">
        <v>167</v>
      </c>
      <c r="AI137" s="236" t="s">
        <v>168</v>
      </c>
    </row>
    <row r="138" spans="1:35" ht="12.75">
      <c r="A138" s="233">
        <v>101</v>
      </c>
      <c r="B138" s="233" t="s">
        <v>159</v>
      </c>
      <c r="C138" s="233" t="s">
        <v>265</v>
      </c>
      <c r="D138" s="233" t="s">
        <v>191</v>
      </c>
      <c r="E138" s="234">
        <v>10104</v>
      </c>
      <c r="F138" s="233" t="s">
        <v>161</v>
      </c>
      <c r="G138" s="234">
        <v>36</v>
      </c>
      <c r="H138" s="233" t="s">
        <v>394</v>
      </c>
      <c r="I138" s="233" t="s">
        <v>395</v>
      </c>
      <c r="J138" s="233" t="s">
        <v>269</v>
      </c>
      <c r="K138" s="233" t="s">
        <v>272</v>
      </c>
      <c r="L138" s="235">
        <v>0.9642857</v>
      </c>
      <c r="M138" s="235">
        <v>74</v>
      </c>
      <c r="N138" s="235">
        <v>54</v>
      </c>
      <c r="O138" s="234">
        <v>74</v>
      </c>
      <c r="P138" s="234">
        <v>109</v>
      </c>
      <c r="Q138" s="234">
        <v>38</v>
      </c>
      <c r="R138" s="234">
        <v>74</v>
      </c>
      <c r="S138" s="234">
        <v>109</v>
      </c>
      <c r="T138" s="234">
        <v>38</v>
      </c>
      <c r="U138" s="234">
        <v>82</v>
      </c>
      <c r="V138" s="234">
        <v>26</v>
      </c>
      <c r="W138" s="235">
        <v>53</v>
      </c>
      <c r="X138" s="235">
        <v>84</v>
      </c>
      <c r="Y138" s="234">
        <v>14.6</v>
      </c>
      <c r="Z138" s="235">
        <v>1.2</v>
      </c>
      <c r="AA138" s="235">
        <v>0.8833333333333333</v>
      </c>
      <c r="AB138" s="234" t="s">
        <v>166</v>
      </c>
      <c r="AC138" s="235">
        <v>306</v>
      </c>
      <c r="AD138" s="235">
        <v>225</v>
      </c>
      <c r="AE138" s="234">
        <v>18870</v>
      </c>
      <c r="AF138" s="234">
        <v>56</v>
      </c>
      <c r="AG138" s="234">
        <v>68</v>
      </c>
      <c r="AH138" s="233" t="s">
        <v>167</v>
      </c>
      <c r="AI138" s="236" t="s">
        <v>168</v>
      </c>
    </row>
    <row r="139" spans="1:35" ht="12.75">
      <c r="A139" s="233">
        <v>101</v>
      </c>
      <c r="B139" s="233" t="s">
        <v>159</v>
      </c>
      <c r="C139" s="233" t="s">
        <v>265</v>
      </c>
      <c r="D139" s="233" t="s">
        <v>191</v>
      </c>
      <c r="E139" s="234">
        <v>10115</v>
      </c>
      <c r="F139" s="233" t="s">
        <v>161</v>
      </c>
      <c r="G139" s="234">
        <v>28</v>
      </c>
      <c r="H139" s="233" t="s">
        <v>241</v>
      </c>
      <c r="I139" s="233" t="s">
        <v>396</v>
      </c>
      <c r="J139" s="233" t="s">
        <v>269</v>
      </c>
      <c r="K139" s="233" t="s">
        <v>272</v>
      </c>
      <c r="L139" s="235">
        <v>1.196429</v>
      </c>
      <c r="M139" s="235">
        <v>85</v>
      </c>
      <c r="N139" s="235">
        <v>67</v>
      </c>
      <c r="O139" s="234">
        <v>85</v>
      </c>
      <c r="P139" s="234">
        <v>146</v>
      </c>
      <c r="Q139" s="234">
        <v>16</v>
      </c>
      <c r="R139" s="234">
        <v>85</v>
      </c>
      <c r="S139" s="234">
        <v>144</v>
      </c>
      <c r="T139" s="234">
        <v>16</v>
      </c>
      <c r="U139" s="234">
        <v>96</v>
      </c>
      <c r="V139" s="234">
        <v>15</v>
      </c>
      <c r="W139" s="235">
        <v>53</v>
      </c>
      <c r="X139" s="235">
        <v>96</v>
      </c>
      <c r="Y139" s="234">
        <v>14.6</v>
      </c>
      <c r="Z139" s="235">
        <v>1.5166666666666666</v>
      </c>
      <c r="AA139" s="235">
        <v>0.8833333333333333</v>
      </c>
      <c r="AB139" s="234" t="s">
        <v>166</v>
      </c>
      <c r="AC139" s="235">
        <v>387</v>
      </c>
      <c r="AD139" s="235">
        <v>225</v>
      </c>
      <c r="AE139" s="234">
        <v>21675</v>
      </c>
      <c r="AF139" s="234">
        <v>56</v>
      </c>
      <c r="AG139" s="234">
        <v>68</v>
      </c>
      <c r="AH139" s="233" t="s">
        <v>167</v>
      </c>
      <c r="AI139" s="236" t="s">
        <v>168</v>
      </c>
    </row>
    <row r="140" spans="1:35" ht="12.75">
      <c r="A140" s="233">
        <v>101</v>
      </c>
      <c r="B140" s="233" t="s">
        <v>159</v>
      </c>
      <c r="C140" s="233" t="s">
        <v>265</v>
      </c>
      <c r="D140" s="233" t="s">
        <v>191</v>
      </c>
      <c r="E140" s="234">
        <v>15004</v>
      </c>
      <c r="F140" s="233" t="s">
        <v>161</v>
      </c>
      <c r="G140" s="234">
        <v>27</v>
      </c>
      <c r="H140" s="233" t="s">
        <v>397</v>
      </c>
      <c r="I140" s="233" t="s">
        <v>398</v>
      </c>
      <c r="J140" s="233" t="s">
        <v>269</v>
      </c>
      <c r="K140" s="233" t="s">
        <v>272</v>
      </c>
      <c r="L140" s="235">
        <v>1.089286</v>
      </c>
      <c r="M140" s="235">
        <v>78</v>
      </c>
      <c r="N140" s="235">
        <v>61</v>
      </c>
      <c r="O140" s="234">
        <v>78</v>
      </c>
      <c r="P140" s="234">
        <v>120</v>
      </c>
      <c r="Q140" s="234">
        <v>48</v>
      </c>
      <c r="R140" s="234">
        <v>78</v>
      </c>
      <c r="S140" s="234">
        <v>120</v>
      </c>
      <c r="T140" s="234">
        <v>48</v>
      </c>
      <c r="U140" s="234">
        <v>89</v>
      </c>
      <c r="V140" s="234">
        <v>40</v>
      </c>
      <c r="W140" s="235">
        <v>53</v>
      </c>
      <c r="X140" s="235">
        <v>88</v>
      </c>
      <c r="Y140" s="234">
        <v>14.6</v>
      </c>
      <c r="Z140" s="235">
        <v>1.1333333333333333</v>
      </c>
      <c r="AA140" s="235">
        <v>0.8833333333333333</v>
      </c>
      <c r="AB140" s="234" t="s">
        <v>166</v>
      </c>
      <c r="AC140" s="235">
        <v>289</v>
      </c>
      <c r="AD140" s="235">
        <v>225</v>
      </c>
      <c r="AE140" s="234">
        <v>19890</v>
      </c>
      <c r="AF140" s="234">
        <v>56</v>
      </c>
      <c r="AG140" s="234">
        <v>68</v>
      </c>
      <c r="AH140" s="233" t="s">
        <v>167</v>
      </c>
      <c r="AI140" s="236" t="s">
        <v>168</v>
      </c>
    </row>
    <row r="141" spans="1:35" ht="12.75">
      <c r="A141" s="233">
        <v>101</v>
      </c>
      <c r="B141" s="233" t="s">
        <v>159</v>
      </c>
      <c r="C141" s="233" t="s">
        <v>265</v>
      </c>
      <c r="D141" s="233" t="s">
        <v>191</v>
      </c>
      <c r="E141" s="234">
        <v>15007</v>
      </c>
      <c r="F141" s="233" t="s">
        <v>161</v>
      </c>
      <c r="G141" s="234">
        <v>41</v>
      </c>
      <c r="H141" s="233" t="s">
        <v>390</v>
      </c>
      <c r="I141" s="233" t="s">
        <v>399</v>
      </c>
      <c r="J141" s="233" t="s">
        <v>269</v>
      </c>
      <c r="K141" s="233" t="s">
        <v>272</v>
      </c>
      <c r="L141" s="235">
        <v>1.089286</v>
      </c>
      <c r="M141" s="235">
        <v>81</v>
      </c>
      <c r="N141" s="235">
        <v>61</v>
      </c>
      <c r="O141" s="234">
        <v>81</v>
      </c>
      <c r="P141" s="234">
        <v>139</v>
      </c>
      <c r="Q141" s="234">
        <v>21</v>
      </c>
      <c r="R141" s="234">
        <v>81</v>
      </c>
      <c r="S141" s="234">
        <v>139</v>
      </c>
      <c r="T141" s="234">
        <v>21</v>
      </c>
      <c r="U141" s="234">
        <v>95</v>
      </c>
      <c r="V141" s="234">
        <v>17</v>
      </c>
      <c r="W141" s="235">
        <v>53</v>
      </c>
      <c r="X141" s="235">
        <v>92</v>
      </c>
      <c r="Y141" s="234">
        <v>14.6</v>
      </c>
      <c r="Z141" s="235">
        <v>1.5333333333333334</v>
      </c>
      <c r="AA141" s="235">
        <v>0.8833333333333333</v>
      </c>
      <c r="AB141" s="234" t="s">
        <v>166</v>
      </c>
      <c r="AC141" s="235">
        <v>391</v>
      </c>
      <c r="AD141" s="235">
        <v>225</v>
      </c>
      <c r="AE141" s="234">
        <v>20655</v>
      </c>
      <c r="AF141" s="234">
        <v>56</v>
      </c>
      <c r="AG141" s="234">
        <v>68</v>
      </c>
      <c r="AH141" s="233" t="s">
        <v>167</v>
      </c>
      <c r="AI141" s="236" t="s">
        <v>168</v>
      </c>
    </row>
    <row r="142" spans="1:35" ht="12.75">
      <c r="A142" s="233">
        <v>101</v>
      </c>
      <c r="B142" s="233" t="s">
        <v>159</v>
      </c>
      <c r="C142" s="233" t="s">
        <v>265</v>
      </c>
      <c r="D142" s="233" t="s">
        <v>191</v>
      </c>
      <c r="E142" s="234">
        <v>10111</v>
      </c>
      <c r="F142" s="233" t="s">
        <v>161</v>
      </c>
      <c r="G142" s="234">
        <v>19</v>
      </c>
      <c r="H142" s="233" t="s">
        <v>205</v>
      </c>
      <c r="I142" s="233" t="s">
        <v>400</v>
      </c>
      <c r="J142" s="233" t="s">
        <v>269</v>
      </c>
      <c r="K142" s="233" t="s">
        <v>272</v>
      </c>
      <c r="L142" s="235">
        <v>1.160714</v>
      </c>
      <c r="M142" s="235">
        <v>84</v>
      </c>
      <c r="N142" s="235">
        <v>65</v>
      </c>
      <c r="O142" s="234">
        <v>84</v>
      </c>
      <c r="P142" s="234">
        <v>110</v>
      </c>
      <c r="Q142" s="234">
        <v>60</v>
      </c>
      <c r="R142" s="234">
        <v>84</v>
      </c>
      <c r="S142" s="234">
        <v>110</v>
      </c>
      <c r="T142" s="234">
        <v>60</v>
      </c>
      <c r="U142" s="234">
        <v>83</v>
      </c>
      <c r="V142" s="234">
        <v>49</v>
      </c>
      <c r="W142" s="235">
        <v>53</v>
      </c>
      <c r="X142" s="235">
        <v>95</v>
      </c>
      <c r="Y142" s="234">
        <v>14.6</v>
      </c>
      <c r="Z142" s="235">
        <v>1.0833333333333333</v>
      </c>
      <c r="AA142" s="235">
        <v>0.8833333333333333</v>
      </c>
      <c r="AB142" s="234" t="s">
        <v>166</v>
      </c>
      <c r="AC142" s="235">
        <v>276</v>
      </c>
      <c r="AD142" s="235">
        <v>225</v>
      </c>
      <c r="AE142" s="234">
        <v>21420</v>
      </c>
      <c r="AF142" s="234">
        <v>56</v>
      </c>
      <c r="AG142" s="234">
        <v>68</v>
      </c>
      <c r="AH142" s="233" t="s">
        <v>167</v>
      </c>
      <c r="AI142" s="236" t="s">
        <v>168</v>
      </c>
    </row>
    <row r="143" spans="1:35" ht="12.75">
      <c r="A143" s="233">
        <v>101</v>
      </c>
      <c r="B143" s="233" t="s">
        <v>159</v>
      </c>
      <c r="C143" s="233" t="s">
        <v>265</v>
      </c>
      <c r="D143" s="233" t="s">
        <v>191</v>
      </c>
      <c r="E143" s="234">
        <v>10116</v>
      </c>
      <c r="F143" s="233" t="s">
        <v>161</v>
      </c>
      <c r="G143" s="234">
        <v>21</v>
      </c>
      <c r="H143" s="233" t="s">
        <v>401</v>
      </c>
      <c r="I143" s="233" t="s">
        <v>402</v>
      </c>
      <c r="J143" s="233" t="s">
        <v>269</v>
      </c>
      <c r="K143" s="233" t="s">
        <v>272</v>
      </c>
      <c r="L143" s="235">
        <v>1.017857</v>
      </c>
      <c r="M143" s="235">
        <v>71</v>
      </c>
      <c r="N143" s="235">
        <v>57</v>
      </c>
      <c r="O143" s="234">
        <v>71</v>
      </c>
      <c r="P143" s="234">
        <v>109</v>
      </c>
      <c r="Q143" s="234">
        <v>23</v>
      </c>
      <c r="R143" s="234">
        <v>71</v>
      </c>
      <c r="S143" s="234">
        <v>109</v>
      </c>
      <c r="T143" s="234">
        <v>23</v>
      </c>
      <c r="U143" s="234">
        <v>91</v>
      </c>
      <c r="V143" s="234">
        <v>17</v>
      </c>
      <c r="W143" s="235">
        <v>53</v>
      </c>
      <c r="X143" s="235">
        <v>80</v>
      </c>
      <c r="Y143" s="234">
        <v>14.6</v>
      </c>
      <c r="Z143" s="235">
        <v>1.8833333333333333</v>
      </c>
      <c r="AA143" s="235">
        <v>0.8833333333333333</v>
      </c>
      <c r="AB143" s="234" t="s">
        <v>166</v>
      </c>
      <c r="AC143" s="235">
        <v>465</v>
      </c>
      <c r="AD143" s="235">
        <v>218</v>
      </c>
      <c r="AE143" s="234">
        <v>17537</v>
      </c>
      <c r="AF143" s="234">
        <v>56</v>
      </c>
      <c r="AG143" s="234">
        <v>68</v>
      </c>
      <c r="AH143" s="233" t="s">
        <v>167</v>
      </c>
      <c r="AI143" s="236" t="s">
        <v>168</v>
      </c>
    </row>
    <row r="144" spans="1:35" ht="12.75">
      <c r="A144" s="233">
        <v>101</v>
      </c>
      <c r="B144" s="233" t="s">
        <v>159</v>
      </c>
      <c r="C144" s="233" t="s">
        <v>265</v>
      </c>
      <c r="D144" s="233" t="s">
        <v>191</v>
      </c>
      <c r="E144" s="234">
        <v>15015</v>
      </c>
      <c r="F144" s="233" t="s">
        <v>161</v>
      </c>
      <c r="G144" s="234">
        <v>17</v>
      </c>
      <c r="H144" s="233" t="s">
        <v>207</v>
      </c>
      <c r="I144" s="233" t="s">
        <v>208</v>
      </c>
      <c r="J144" s="233" t="s">
        <v>269</v>
      </c>
      <c r="K144" s="233" t="s">
        <v>272</v>
      </c>
      <c r="L144" s="235">
        <v>1.017857</v>
      </c>
      <c r="M144" s="235">
        <v>74</v>
      </c>
      <c r="N144" s="235">
        <v>57</v>
      </c>
      <c r="O144" s="234">
        <v>74</v>
      </c>
      <c r="P144" s="234">
        <v>108</v>
      </c>
      <c r="Q144" s="234">
        <v>47</v>
      </c>
      <c r="R144" s="234">
        <v>74</v>
      </c>
      <c r="S144" s="234">
        <v>106</v>
      </c>
      <c r="T144" s="234">
        <v>47</v>
      </c>
      <c r="U144" s="234">
        <v>87</v>
      </c>
      <c r="V144" s="234">
        <v>38</v>
      </c>
      <c r="W144" s="235">
        <v>53</v>
      </c>
      <c r="X144" s="235">
        <v>84</v>
      </c>
      <c r="Y144" s="234">
        <v>14.6</v>
      </c>
      <c r="Z144" s="235">
        <v>1.05</v>
      </c>
      <c r="AA144" s="235">
        <v>0.8833333333333333</v>
      </c>
      <c r="AB144" s="234" t="s">
        <v>166</v>
      </c>
      <c r="AC144" s="235">
        <v>268</v>
      </c>
      <c r="AD144" s="235">
        <v>225</v>
      </c>
      <c r="AE144" s="234">
        <v>18870</v>
      </c>
      <c r="AF144" s="234">
        <v>56</v>
      </c>
      <c r="AG144" s="234">
        <v>68</v>
      </c>
      <c r="AH144" s="233" t="s">
        <v>167</v>
      </c>
      <c r="AI144" s="236" t="s">
        <v>168</v>
      </c>
    </row>
    <row r="145" spans="1:35" ht="12.75">
      <c r="A145" s="233">
        <v>101</v>
      </c>
      <c r="B145" s="233" t="s">
        <v>159</v>
      </c>
      <c r="C145" s="233" t="s">
        <v>265</v>
      </c>
      <c r="D145" s="233" t="s">
        <v>191</v>
      </c>
      <c r="E145" s="234">
        <v>10112</v>
      </c>
      <c r="F145" s="233" t="s">
        <v>161</v>
      </c>
      <c r="G145" s="234">
        <v>20</v>
      </c>
      <c r="H145" s="233" t="s">
        <v>403</v>
      </c>
      <c r="I145" s="233" t="s">
        <v>404</v>
      </c>
      <c r="J145" s="233" t="s">
        <v>269</v>
      </c>
      <c r="K145" s="233" t="s">
        <v>272</v>
      </c>
      <c r="L145" s="235">
        <v>1.285714</v>
      </c>
      <c r="M145" s="235">
        <v>90</v>
      </c>
      <c r="N145" s="235">
        <v>72</v>
      </c>
      <c r="O145" s="234">
        <v>90</v>
      </c>
      <c r="P145" s="234">
        <v>139</v>
      </c>
      <c r="Q145" s="234">
        <v>16</v>
      </c>
      <c r="R145" s="234">
        <v>90</v>
      </c>
      <c r="S145" s="234">
        <v>139</v>
      </c>
      <c r="T145" s="234">
        <v>16</v>
      </c>
      <c r="U145" s="234">
        <v>96</v>
      </c>
      <c r="V145" s="234">
        <v>12</v>
      </c>
      <c r="W145" s="235">
        <v>52</v>
      </c>
      <c r="X145" s="235">
        <v>104</v>
      </c>
      <c r="Y145" s="234">
        <v>14.6</v>
      </c>
      <c r="Z145" s="235">
        <v>1.7333333333333334</v>
      </c>
      <c r="AA145" s="235">
        <v>0.8666666666666667</v>
      </c>
      <c r="AB145" s="234" t="s">
        <v>166</v>
      </c>
      <c r="AC145" s="235">
        <v>442</v>
      </c>
      <c r="AD145" s="235">
        <v>221</v>
      </c>
      <c r="AE145" s="234">
        <v>22950</v>
      </c>
      <c r="AF145" s="234">
        <v>56</v>
      </c>
      <c r="AG145" s="234">
        <v>68</v>
      </c>
      <c r="AH145" s="233" t="s">
        <v>167</v>
      </c>
      <c r="AI145" s="236" t="s">
        <v>168</v>
      </c>
    </row>
    <row r="146" spans="1:35" ht="12.75">
      <c r="A146" s="233">
        <v>101</v>
      </c>
      <c r="B146" s="233" t="s">
        <v>159</v>
      </c>
      <c r="C146" s="233" t="s">
        <v>265</v>
      </c>
      <c r="D146" s="233" t="s">
        <v>191</v>
      </c>
      <c r="E146" s="234">
        <v>10110</v>
      </c>
      <c r="F146" s="233" t="s">
        <v>161</v>
      </c>
      <c r="G146" s="234">
        <v>34</v>
      </c>
      <c r="H146" s="233" t="s">
        <v>405</v>
      </c>
      <c r="I146" s="233" t="s">
        <v>406</v>
      </c>
      <c r="J146" s="233" t="s">
        <v>269</v>
      </c>
      <c r="K146" s="233" t="s">
        <v>272</v>
      </c>
      <c r="L146" s="235">
        <v>0.7857143</v>
      </c>
      <c r="M146" s="235">
        <v>55</v>
      </c>
      <c r="N146" s="235">
        <v>44</v>
      </c>
      <c r="O146" s="234">
        <v>55</v>
      </c>
      <c r="P146" s="234">
        <v>82</v>
      </c>
      <c r="Q146" s="234">
        <v>24</v>
      </c>
      <c r="R146" s="234">
        <v>55</v>
      </c>
      <c r="S146" s="234">
        <v>82</v>
      </c>
      <c r="T146" s="234">
        <v>24</v>
      </c>
      <c r="U146" s="234">
        <v>70</v>
      </c>
      <c r="V146" s="234">
        <v>21</v>
      </c>
      <c r="W146" s="235">
        <v>52</v>
      </c>
      <c r="X146" s="235">
        <v>63</v>
      </c>
      <c r="Y146" s="234">
        <v>14.6</v>
      </c>
      <c r="Z146" s="235">
        <v>1.5833333333333333</v>
      </c>
      <c r="AA146" s="235">
        <v>0.8666666666666667</v>
      </c>
      <c r="AB146" s="234" t="s">
        <v>166</v>
      </c>
      <c r="AC146" s="235">
        <v>404</v>
      </c>
      <c r="AD146" s="235">
        <v>221</v>
      </c>
      <c r="AE146" s="234">
        <v>14025</v>
      </c>
      <c r="AF146" s="234">
        <v>56</v>
      </c>
      <c r="AG146" s="234">
        <v>68</v>
      </c>
      <c r="AH146" s="233" t="s">
        <v>167</v>
      </c>
      <c r="AI146" s="236" t="s">
        <v>168</v>
      </c>
    </row>
    <row r="147" spans="1:35" ht="12.75">
      <c r="A147" s="233">
        <v>101</v>
      </c>
      <c r="B147" s="233" t="s">
        <v>159</v>
      </c>
      <c r="C147" s="233" t="s">
        <v>265</v>
      </c>
      <c r="D147" s="233" t="s">
        <v>191</v>
      </c>
      <c r="E147" s="234">
        <v>10105</v>
      </c>
      <c r="F147" s="233" t="s">
        <v>161</v>
      </c>
      <c r="G147" s="234">
        <v>25</v>
      </c>
      <c r="H147" s="233" t="s">
        <v>407</v>
      </c>
      <c r="I147" s="233" t="s">
        <v>408</v>
      </c>
      <c r="J147" s="233" t="s">
        <v>269</v>
      </c>
      <c r="K147" s="233" t="s">
        <v>272</v>
      </c>
      <c r="L147" s="235">
        <v>0.8392857</v>
      </c>
      <c r="M147" s="235">
        <v>59</v>
      </c>
      <c r="N147" s="235">
        <v>47</v>
      </c>
      <c r="O147" s="234">
        <v>59</v>
      </c>
      <c r="P147" s="234">
        <v>80</v>
      </c>
      <c r="Q147" s="234">
        <v>33</v>
      </c>
      <c r="R147" s="234">
        <v>59</v>
      </c>
      <c r="S147" s="234">
        <v>80</v>
      </c>
      <c r="T147" s="234">
        <v>33</v>
      </c>
      <c r="U147" s="234">
        <v>63</v>
      </c>
      <c r="V147" s="234">
        <v>22</v>
      </c>
      <c r="W147" s="235">
        <v>52</v>
      </c>
      <c r="X147" s="235">
        <v>68</v>
      </c>
      <c r="Y147" s="234">
        <v>14.6</v>
      </c>
      <c r="Z147" s="235">
        <v>1.1166666666666667</v>
      </c>
      <c r="AA147" s="235">
        <v>0.8666666666666667</v>
      </c>
      <c r="AB147" s="234" t="s">
        <v>166</v>
      </c>
      <c r="AC147" s="235">
        <v>285</v>
      </c>
      <c r="AD147" s="235">
        <v>221</v>
      </c>
      <c r="AE147" s="234">
        <v>15045</v>
      </c>
      <c r="AF147" s="234">
        <v>56</v>
      </c>
      <c r="AG147" s="234">
        <v>68</v>
      </c>
      <c r="AH147" s="233" t="s">
        <v>167</v>
      </c>
      <c r="AI147" s="236" t="s">
        <v>168</v>
      </c>
    </row>
    <row r="148" spans="1:35" ht="12.75">
      <c r="A148" s="233">
        <v>101</v>
      </c>
      <c r="B148" s="233" t="s">
        <v>159</v>
      </c>
      <c r="C148" s="233" t="s">
        <v>265</v>
      </c>
      <c r="D148" s="233" t="s">
        <v>191</v>
      </c>
      <c r="E148" s="234">
        <v>10113</v>
      </c>
      <c r="F148" s="233" t="s">
        <v>161</v>
      </c>
      <c r="G148" s="234">
        <v>28</v>
      </c>
      <c r="H148" s="233" t="s">
        <v>409</v>
      </c>
      <c r="I148" s="233" t="s">
        <v>410</v>
      </c>
      <c r="J148" s="233" t="s">
        <v>269</v>
      </c>
      <c r="K148" s="233" t="s">
        <v>272</v>
      </c>
      <c r="L148" s="235">
        <v>1.017857</v>
      </c>
      <c r="M148" s="235">
        <v>71</v>
      </c>
      <c r="N148" s="235">
        <v>57</v>
      </c>
      <c r="O148" s="234">
        <v>71</v>
      </c>
      <c r="P148" s="234">
        <v>106</v>
      </c>
      <c r="Q148" s="234">
        <v>41</v>
      </c>
      <c r="R148" s="234">
        <v>71</v>
      </c>
      <c r="S148" s="234">
        <v>106</v>
      </c>
      <c r="T148" s="234">
        <v>41</v>
      </c>
      <c r="U148" s="234">
        <v>85</v>
      </c>
      <c r="V148" s="234">
        <v>32</v>
      </c>
      <c r="W148" s="235">
        <v>52</v>
      </c>
      <c r="X148" s="235">
        <v>82</v>
      </c>
      <c r="Y148" s="234">
        <v>14.6</v>
      </c>
      <c r="Z148" s="235">
        <v>1.5666666666666667</v>
      </c>
      <c r="AA148" s="235">
        <v>0.8666666666666667</v>
      </c>
      <c r="AB148" s="234" t="s">
        <v>166</v>
      </c>
      <c r="AC148" s="235">
        <v>400</v>
      </c>
      <c r="AD148" s="235">
        <v>221</v>
      </c>
      <c r="AE148" s="234">
        <v>18105</v>
      </c>
      <c r="AF148" s="234">
        <v>56</v>
      </c>
      <c r="AG148" s="234">
        <v>68</v>
      </c>
      <c r="AH148" s="233" t="s">
        <v>167</v>
      </c>
      <c r="AI148" s="236" t="s">
        <v>191</v>
      </c>
    </row>
    <row r="149" spans="1:35" ht="12.75">
      <c r="A149" s="233">
        <v>101</v>
      </c>
      <c r="B149" s="233" t="s">
        <v>159</v>
      </c>
      <c r="C149" s="233" t="s">
        <v>265</v>
      </c>
      <c r="D149" s="233" t="s">
        <v>191</v>
      </c>
      <c r="E149" s="234">
        <v>10114</v>
      </c>
      <c r="F149" s="233" t="s">
        <v>161</v>
      </c>
      <c r="G149" s="234">
        <v>20</v>
      </c>
      <c r="H149" s="233" t="s">
        <v>212</v>
      </c>
      <c r="I149" s="233" t="s">
        <v>411</v>
      </c>
      <c r="J149" s="233" t="s">
        <v>269</v>
      </c>
      <c r="K149" s="233" t="s">
        <v>272</v>
      </c>
      <c r="L149" s="235">
        <v>1</v>
      </c>
      <c r="M149" s="235">
        <v>67</v>
      </c>
      <c r="N149" s="235">
        <v>56</v>
      </c>
      <c r="O149" s="234">
        <v>67</v>
      </c>
      <c r="P149" s="234">
        <v>81</v>
      </c>
      <c r="Q149" s="234">
        <v>55</v>
      </c>
      <c r="R149" s="234">
        <v>67</v>
      </c>
      <c r="S149" s="234">
        <v>81</v>
      </c>
      <c r="T149" s="234">
        <v>55</v>
      </c>
      <c r="U149" s="234">
        <v>66</v>
      </c>
      <c r="V149" s="234">
        <v>42</v>
      </c>
      <c r="W149" s="235">
        <v>52</v>
      </c>
      <c r="X149" s="235">
        <v>77</v>
      </c>
      <c r="Y149" s="234">
        <v>14.6</v>
      </c>
      <c r="Z149" s="235">
        <v>1.2333333333333334</v>
      </c>
      <c r="AA149" s="235">
        <v>0.8666666666666667</v>
      </c>
      <c r="AB149" s="234" t="s">
        <v>166</v>
      </c>
      <c r="AC149" s="235">
        <v>314</v>
      </c>
      <c r="AD149" s="235">
        <v>221</v>
      </c>
      <c r="AE149" s="234">
        <v>17085</v>
      </c>
      <c r="AF149" s="234">
        <v>56</v>
      </c>
      <c r="AG149" s="234">
        <v>68</v>
      </c>
      <c r="AH149" s="233" t="s">
        <v>167</v>
      </c>
      <c r="AI149" s="236" t="s">
        <v>191</v>
      </c>
    </row>
    <row r="150" spans="1:35" ht="12.75">
      <c r="A150" s="233">
        <v>101</v>
      </c>
      <c r="B150" s="233" t="s">
        <v>159</v>
      </c>
      <c r="C150" s="233" t="s">
        <v>265</v>
      </c>
      <c r="D150" s="233" t="s">
        <v>191</v>
      </c>
      <c r="E150" s="234">
        <v>10115</v>
      </c>
      <c r="F150" s="233" t="s">
        <v>161</v>
      </c>
      <c r="G150" s="234">
        <v>27</v>
      </c>
      <c r="H150" s="233" t="s">
        <v>412</v>
      </c>
      <c r="I150" s="233" t="s">
        <v>413</v>
      </c>
      <c r="J150" s="233" t="s">
        <v>269</v>
      </c>
      <c r="K150" s="233" t="s">
        <v>272</v>
      </c>
      <c r="L150" s="235">
        <v>0.3928571</v>
      </c>
      <c r="M150" s="235">
        <v>27</v>
      </c>
      <c r="N150" s="235">
        <v>22</v>
      </c>
      <c r="O150" s="234">
        <v>27</v>
      </c>
      <c r="P150" s="234">
        <v>43</v>
      </c>
      <c r="Q150" s="234">
        <v>14</v>
      </c>
      <c r="R150" s="234">
        <v>27</v>
      </c>
      <c r="S150" s="234">
        <v>43</v>
      </c>
      <c r="T150" s="234">
        <v>14</v>
      </c>
      <c r="U150" s="234">
        <v>35</v>
      </c>
      <c r="V150" s="234">
        <v>12</v>
      </c>
      <c r="W150" s="235">
        <v>50</v>
      </c>
      <c r="X150" s="235">
        <v>32</v>
      </c>
      <c r="Y150" s="234">
        <v>14.6</v>
      </c>
      <c r="Z150" s="235">
        <v>1.45</v>
      </c>
      <c r="AA150" s="235">
        <v>0.8333333333333334</v>
      </c>
      <c r="AB150" s="234" t="s">
        <v>166</v>
      </c>
      <c r="AC150" s="235">
        <v>370</v>
      </c>
      <c r="AD150" s="235">
        <v>212</v>
      </c>
      <c r="AE150" s="234">
        <v>6885</v>
      </c>
      <c r="AF150" s="234">
        <v>56</v>
      </c>
      <c r="AG150" s="234">
        <v>68</v>
      </c>
      <c r="AH150" s="233" t="s">
        <v>167</v>
      </c>
      <c r="AI150" s="236" t="s">
        <v>191</v>
      </c>
    </row>
    <row r="151" spans="1:35" ht="12.75">
      <c r="A151" s="233">
        <v>101</v>
      </c>
      <c r="B151" s="233" t="s">
        <v>159</v>
      </c>
      <c r="C151" s="233" t="s">
        <v>265</v>
      </c>
      <c r="D151" s="233" t="s">
        <v>191</v>
      </c>
      <c r="E151" s="234">
        <v>15004</v>
      </c>
      <c r="F151" s="233" t="s">
        <v>161</v>
      </c>
      <c r="G151" s="234">
        <v>27</v>
      </c>
      <c r="H151" s="233" t="s">
        <v>414</v>
      </c>
      <c r="I151" s="233" t="s">
        <v>415</v>
      </c>
      <c r="J151" s="233" t="s">
        <v>269</v>
      </c>
      <c r="K151" s="233" t="s">
        <v>272</v>
      </c>
      <c r="L151" s="235">
        <v>0.9642857</v>
      </c>
      <c r="M151" s="235">
        <v>66</v>
      </c>
      <c r="N151" s="235">
        <v>54</v>
      </c>
      <c r="O151" s="234">
        <v>66</v>
      </c>
      <c r="P151" s="234">
        <v>83</v>
      </c>
      <c r="Q151" s="234">
        <v>46</v>
      </c>
      <c r="R151" s="234">
        <v>66</v>
      </c>
      <c r="S151" s="234">
        <v>83</v>
      </c>
      <c r="T151" s="234">
        <v>46</v>
      </c>
      <c r="U151" s="234">
        <v>69</v>
      </c>
      <c r="V151" s="234">
        <v>38</v>
      </c>
      <c r="W151" s="235">
        <v>50</v>
      </c>
      <c r="X151" s="235">
        <v>79</v>
      </c>
      <c r="Y151" s="234">
        <v>14.6</v>
      </c>
      <c r="Z151" s="235">
        <v>1.2</v>
      </c>
      <c r="AA151" s="235">
        <v>0.8333333333333334</v>
      </c>
      <c r="AB151" s="234" t="s">
        <v>166</v>
      </c>
      <c r="AC151" s="235">
        <v>306</v>
      </c>
      <c r="AD151" s="235">
        <v>212</v>
      </c>
      <c r="AE151" s="234">
        <v>16830</v>
      </c>
      <c r="AF151" s="234">
        <v>56</v>
      </c>
      <c r="AG151" s="234">
        <v>68</v>
      </c>
      <c r="AH151" s="233" t="s">
        <v>167</v>
      </c>
      <c r="AI151" s="236" t="s">
        <v>191</v>
      </c>
    </row>
    <row r="152" spans="1:35" ht="12.75">
      <c r="A152" s="233">
        <v>101</v>
      </c>
      <c r="B152" s="233" t="s">
        <v>159</v>
      </c>
      <c r="C152" s="233" t="s">
        <v>265</v>
      </c>
      <c r="D152" s="233" t="s">
        <v>191</v>
      </c>
      <c r="E152" s="234">
        <v>15010</v>
      </c>
      <c r="F152" s="233" t="s">
        <v>161</v>
      </c>
      <c r="G152" s="234">
        <v>34</v>
      </c>
      <c r="H152" s="233" t="s">
        <v>416</v>
      </c>
      <c r="I152" s="233" t="s">
        <v>345</v>
      </c>
      <c r="J152" s="233" t="s">
        <v>269</v>
      </c>
      <c r="K152" s="233" t="s">
        <v>272</v>
      </c>
      <c r="L152" s="235">
        <v>1.035714</v>
      </c>
      <c r="M152" s="235">
        <v>67</v>
      </c>
      <c r="N152" s="235">
        <v>58</v>
      </c>
      <c r="O152" s="234">
        <v>67</v>
      </c>
      <c r="P152" s="234">
        <v>88</v>
      </c>
      <c r="Q152" s="234">
        <v>48</v>
      </c>
      <c r="R152" s="234">
        <v>67</v>
      </c>
      <c r="S152" s="234">
        <v>88</v>
      </c>
      <c r="T152" s="234">
        <v>48</v>
      </c>
      <c r="U152" s="234">
        <v>78</v>
      </c>
      <c r="V152" s="234">
        <v>38</v>
      </c>
      <c r="W152" s="235">
        <v>49</v>
      </c>
      <c r="X152" s="235">
        <v>82</v>
      </c>
      <c r="Y152" s="234">
        <v>14.6</v>
      </c>
      <c r="Z152" s="235">
        <v>1.1</v>
      </c>
      <c r="AA152" s="235">
        <v>0.8166666666666667</v>
      </c>
      <c r="AB152" s="234" t="s">
        <v>166</v>
      </c>
      <c r="AC152" s="235">
        <v>280</v>
      </c>
      <c r="AD152" s="235">
        <v>208</v>
      </c>
      <c r="AE152" s="234">
        <v>17085</v>
      </c>
      <c r="AF152" s="234">
        <v>56</v>
      </c>
      <c r="AG152" s="234">
        <v>68</v>
      </c>
      <c r="AH152" s="233" t="s">
        <v>167</v>
      </c>
      <c r="AI152" s="236" t="s">
        <v>191</v>
      </c>
    </row>
    <row r="153" spans="1:35" ht="12.75">
      <c r="A153" s="233">
        <v>101</v>
      </c>
      <c r="B153" s="233" t="s">
        <v>159</v>
      </c>
      <c r="C153" s="233" t="s">
        <v>265</v>
      </c>
      <c r="D153" s="233" t="s">
        <v>191</v>
      </c>
      <c r="E153" s="234">
        <v>10105</v>
      </c>
      <c r="F153" s="233" t="s">
        <v>161</v>
      </c>
      <c r="G153" s="234">
        <v>25</v>
      </c>
      <c r="H153" s="233" t="s">
        <v>417</v>
      </c>
      <c r="I153" s="233" t="s">
        <v>418</v>
      </c>
      <c r="J153" s="233" t="s">
        <v>269</v>
      </c>
      <c r="K153" s="233" t="s">
        <v>272</v>
      </c>
      <c r="L153" s="235">
        <v>0.8035714</v>
      </c>
      <c r="M153" s="235">
        <v>53</v>
      </c>
      <c r="N153" s="235">
        <v>45</v>
      </c>
      <c r="O153" s="234">
        <v>53</v>
      </c>
      <c r="P153" s="234">
        <v>71</v>
      </c>
      <c r="Q153" s="234">
        <v>39</v>
      </c>
      <c r="R153" s="234">
        <v>53</v>
      </c>
      <c r="S153" s="234">
        <v>71</v>
      </c>
      <c r="T153" s="234">
        <v>39</v>
      </c>
      <c r="U153" s="234">
        <v>58</v>
      </c>
      <c r="V153" s="234">
        <v>31</v>
      </c>
      <c r="W153" s="235">
        <v>47</v>
      </c>
      <c r="X153" s="235">
        <v>68</v>
      </c>
      <c r="Y153" s="234">
        <v>14.6</v>
      </c>
      <c r="Z153" s="235">
        <v>1.2833333333333334</v>
      </c>
      <c r="AA153" s="235">
        <v>0.7833333333333333</v>
      </c>
      <c r="AB153" s="234" t="s">
        <v>166</v>
      </c>
      <c r="AC153" s="235">
        <v>327</v>
      </c>
      <c r="AD153" s="235">
        <v>200</v>
      </c>
      <c r="AE153" s="234">
        <v>13515</v>
      </c>
      <c r="AF153" s="234">
        <v>56</v>
      </c>
      <c r="AG153" s="234">
        <v>68</v>
      </c>
      <c r="AH153" s="233" t="s">
        <v>167</v>
      </c>
      <c r="AI153" s="236" t="s">
        <v>191</v>
      </c>
    </row>
    <row r="154" spans="1:35" ht="12.75">
      <c r="A154" s="233">
        <v>101</v>
      </c>
      <c r="B154" s="233" t="s">
        <v>159</v>
      </c>
      <c r="C154" s="233" t="s">
        <v>265</v>
      </c>
      <c r="D154" s="233" t="s">
        <v>191</v>
      </c>
      <c r="E154" s="234">
        <v>10114</v>
      </c>
      <c r="F154" s="233" t="s">
        <v>161</v>
      </c>
      <c r="G154" s="234">
        <v>21</v>
      </c>
      <c r="H154" s="233" t="s">
        <v>419</v>
      </c>
      <c r="I154" s="233" t="s">
        <v>420</v>
      </c>
      <c r="J154" s="233" t="s">
        <v>269</v>
      </c>
      <c r="K154" s="233" t="s">
        <v>272</v>
      </c>
      <c r="L154" s="235">
        <v>0.75</v>
      </c>
      <c r="M154" s="235">
        <v>52</v>
      </c>
      <c r="N154" s="235">
        <v>42</v>
      </c>
      <c r="O154" s="234">
        <v>52</v>
      </c>
      <c r="P154" s="234">
        <v>71</v>
      </c>
      <c r="Q154" s="234">
        <v>35</v>
      </c>
      <c r="R154" s="234">
        <v>52</v>
      </c>
      <c r="S154" s="234">
        <v>71</v>
      </c>
      <c r="T154" s="234">
        <v>35</v>
      </c>
      <c r="U154" s="234">
        <v>54</v>
      </c>
      <c r="V154" s="234">
        <v>26</v>
      </c>
      <c r="W154" s="235">
        <v>44</v>
      </c>
      <c r="X154" s="235">
        <v>71</v>
      </c>
      <c r="Y154" s="234">
        <v>14.6</v>
      </c>
      <c r="Z154" s="235">
        <v>0.8833333333333333</v>
      </c>
      <c r="AA154" s="235">
        <v>0.7333333333333333</v>
      </c>
      <c r="AB154" s="234" t="s">
        <v>166</v>
      </c>
      <c r="AC154" s="235">
        <v>225</v>
      </c>
      <c r="AD154" s="235">
        <v>187</v>
      </c>
      <c r="AE154" s="234">
        <v>13260</v>
      </c>
      <c r="AF154" s="234">
        <v>56</v>
      </c>
      <c r="AG154" s="234">
        <v>68</v>
      </c>
      <c r="AH154" s="233" t="s">
        <v>167</v>
      </c>
      <c r="AI154" s="236" t="s">
        <v>191</v>
      </c>
    </row>
    <row r="155" spans="1:35" ht="12.75">
      <c r="A155" s="233">
        <v>101</v>
      </c>
      <c r="B155" s="233" t="s">
        <v>159</v>
      </c>
      <c r="C155" s="233" t="s">
        <v>265</v>
      </c>
      <c r="D155" s="233" t="s">
        <v>191</v>
      </c>
      <c r="E155" s="234">
        <v>15004</v>
      </c>
      <c r="F155" s="233" t="s">
        <v>161</v>
      </c>
      <c r="G155" s="234">
        <v>26</v>
      </c>
      <c r="H155" s="233" t="s">
        <v>421</v>
      </c>
      <c r="I155" s="233" t="s">
        <v>422</v>
      </c>
      <c r="J155" s="233" t="s">
        <v>269</v>
      </c>
      <c r="K155" s="233" t="s">
        <v>272</v>
      </c>
      <c r="L155" s="235">
        <v>0.75</v>
      </c>
      <c r="M155" s="235">
        <v>48</v>
      </c>
      <c r="N155" s="235">
        <v>42</v>
      </c>
      <c r="O155" s="234">
        <v>48</v>
      </c>
      <c r="P155" s="234">
        <v>67</v>
      </c>
      <c r="Q155" s="234">
        <v>27</v>
      </c>
      <c r="R155" s="234">
        <v>48</v>
      </c>
      <c r="S155" s="234">
        <v>67</v>
      </c>
      <c r="T155" s="234">
        <v>27</v>
      </c>
      <c r="U155" s="234">
        <v>61</v>
      </c>
      <c r="V155" s="234">
        <v>23</v>
      </c>
      <c r="W155" s="235">
        <v>44</v>
      </c>
      <c r="X155" s="235">
        <v>65</v>
      </c>
      <c r="Y155" s="234">
        <v>14.6</v>
      </c>
      <c r="Z155" s="235">
        <v>1.3</v>
      </c>
      <c r="AA155" s="235">
        <v>0.7333333333333333</v>
      </c>
      <c r="AB155" s="234" t="s">
        <v>166</v>
      </c>
      <c r="AC155" s="235">
        <v>332</v>
      </c>
      <c r="AD155" s="235">
        <v>187</v>
      </c>
      <c r="AE155" s="234">
        <v>12240</v>
      </c>
      <c r="AF155" s="234">
        <v>56</v>
      </c>
      <c r="AG155" s="234">
        <v>68</v>
      </c>
      <c r="AH155" s="233" t="s">
        <v>167</v>
      </c>
      <c r="AI155" s="236" t="s">
        <v>191</v>
      </c>
    </row>
    <row r="156" spans="1:35" ht="12.75">
      <c r="A156" s="233">
        <v>101</v>
      </c>
      <c r="B156" s="233" t="s">
        <v>159</v>
      </c>
      <c r="C156" s="233" t="s">
        <v>265</v>
      </c>
      <c r="D156" s="233" t="s">
        <v>191</v>
      </c>
      <c r="E156" s="234">
        <v>15010</v>
      </c>
      <c r="F156" s="233" t="s">
        <v>161</v>
      </c>
      <c r="G156" s="234">
        <v>35</v>
      </c>
      <c r="H156" s="233" t="s">
        <v>423</v>
      </c>
      <c r="I156" s="233" t="s">
        <v>424</v>
      </c>
      <c r="J156" s="233" t="s">
        <v>269</v>
      </c>
      <c r="K156" s="233" t="s">
        <v>272</v>
      </c>
      <c r="L156" s="235">
        <v>0.6607143</v>
      </c>
      <c r="M156" s="235">
        <v>43</v>
      </c>
      <c r="N156" s="235">
        <v>37</v>
      </c>
      <c r="O156" s="234">
        <v>43</v>
      </c>
      <c r="P156" s="234">
        <v>64</v>
      </c>
      <c r="Q156" s="234">
        <v>30</v>
      </c>
      <c r="R156" s="234">
        <v>43</v>
      </c>
      <c r="S156" s="234">
        <v>64</v>
      </c>
      <c r="T156" s="234">
        <v>30</v>
      </c>
      <c r="U156" s="234">
        <v>55</v>
      </c>
      <c r="V156" s="234">
        <v>26</v>
      </c>
      <c r="W156" s="235">
        <v>44</v>
      </c>
      <c r="X156" s="235">
        <v>59</v>
      </c>
      <c r="Y156" s="234">
        <v>14.6</v>
      </c>
      <c r="Z156" s="235">
        <v>1.3</v>
      </c>
      <c r="AA156" s="235">
        <v>0.7333333333333333</v>
      </c>
      <c r="AB156" s="234" t="s">
        <v>166</v>
      </c>
      <c r="AC156" s="235">
        <v>332</v>
      </c>
      <c r="AD156" s="235">
        <v>187</v>
      </c>
      <c r="AE156" s="234">
        <v>10965</v>
      </c>
      <c r="AF156" s="234">
        <v>56</v>
      </c>
      <c r="AG156" s="234">
        <v>68</v>
      </c>
      <c r="AH156" s="233" t="s">
        <v>167</v>
      </c>
      <c r="AI156" s="236" t="s">
        <v>191</v>
      </c>
    </row>
    <row r="157" spans="1:35" ht="12.75">
      <c r="A157" s="233">
        <v>101</v>
      </c>
      <c r="B157" s="233" t="s">
        <v>159</v>
      </c>
      <c r="C157" s="233" t="s">
        <v>265</v>
      </c>
      <c r="D157" s="233" t="s">
        <v>191</v>
      </c>
      <c r="E157" s="234">
        <v>15023</v>
      </c>
      <c r="F157" s="233" t="s">
        <v>161</v>
      </c>
      <c r="G157" s="234">
        <v>7</v>
      </c>
      <c r="H157" s="233" t="s">
        <v>425</v>
      </c>
      <c r="I157" s="233" t="s">
        <v>426</v>
      </c>
      <c r="J157" s="233" t="s">
        <v>269</v>
      </c>
      <c r="K157" s="233" t="s">
        <v>272</v>
      </c>
      <c r="L157" s="235">
        <v>0.6071429</v>
      </c>
      <c r="M157" s="235">
        <v>40</v>
      </c>
      <c r="N157" s="235">
        <v>34</v>
      </c>
      <c r="O157" s="234">
        <v>40</v>
      </c>
      <c r="P157" s="234">
        <v>54</v>
      </c>
      <c r="Q157" s="234">
        <v>30</v>
      </c>
      <c r="R157" s="234">
        <v>40</v>
      </c>
      <c r="S157" s="234">
        <v>54</v>
      </c>
      <c r="T157" s="234">
        <v>30</v>
      </c>
      <c r="U157" s="234">
        <v>46</v>
      </c>
      <c r="V157" s="234">
        <v>29</v>
      </c>
      <c r="W157" s="235">
        <v>44</v>
      </c>
      <c r="X157" s="235">
        <v>55</v>
      </c>
      <c r="Y157" s="234">
        <v>14.6</v>
      </c>
      <c r="Z157" s="235">
        <v>1.7333333333333334</v>
      </c>
      <c r="AA157" s="235">
        <v>0.7333333333333333</v>
      </c>
      <c r="AB157" s="234" t="s">
        <v>166</v>
      </c>
      <c r="AC157" s="235">
        <v>442</v>
      </c>
      <c r="AD157" s="235">
        <v>187</v>
      </c>
      <c r="AE157" s="234">
        <v>10200</v>
      </c>
      <c r="AF157" s="234">
        <v>56</v>
      </c>
      <c r="AG157" s="234">
        <v>68</v>
      </c>
      <c r="AH157" s="233" t="s">
        <v>167</v>
      </c>
      <c r="AI157" s="236" t="s">
        <v>191</v>
      </c>
    </row>
    <row r="158" spans="1:35" ht="12.75">
      <c r="A158" s="233">
        <v>101</v>
      </c>
      <c r="B158" s="233" t="s">
        <v>159</v>
      </c>
      <c r="C158" s="233" t="s">
        <v>265</v>
      </c>
      <c r="D158" s="233" t="s">
        <v>191</v>
      </c>
      <c r="E158" s="234">
        <v>15020</v>
      </c>
      <c r="F158" s="233" t="s">
        <v>161</v>
      </c>
      <c r="G158" s="234">
        <v>25</v>
      </c>
      <c r="H158" s="233" t="s">
        <v>427</v>
      </c>
      <c r="I158" s="233" t="s">
        <v>428</v>
      </c>
      <c r="J158" s="233" t="s">
        <v>269</v>
      </c>
      <c r="K158" s="233" t="s">
        <v>272</v>
      </c>
      <c r="L158" s="235">
        <v>0.75</v>
      </c>
      <c r="M158" s="235">
        <v>47</v>
      </c>
      <c r="N158" s="235">
        <v>42</v>
      </c>
      <c r="O158" s="234">
        <v>47</v>
      </c>
      <c r="P158" s="234">
        <v>82</v>
      </c>
      <c r="Q158" s="234">
        <v>32</v>
      </c>
      <c r="R158" s="234">
        <v>47</v>
      </c>
      <c r="S158" s="234">
        <v>82</v>
      </c>
      <c r="T158" s="234">
        <v>32</v>
      </c>
      <c r="U158" s="234">
        <v>66</v>
      </c>
      <c r="V158" s="234">
        <v>30</v>
      </c>
      <c r="W158" s="235">
        <v>44</v>
      </c>
      <c r="X158" s="235">
        <v>64</v>
      </c>
      <c r="Y158" s="234">
        <v>14.6</v>
      </c>
      <c r="Z158" s="235">
        <v>1.2333333333333334</v>
      </c>
      <c r="AA158" s="235">
        <v>0.7333333333333333</v>
      </c>
      <c r="AB158" s="234" t="s">
        <v>166</v>
      </c>
      <c r="AC158" s="235">
        <v>314</v>
      </c>
      <c r="AD158" s="235">
        <v>187</v>
      </c>
      <c r="AE158" s="234">
        <v>11985</v>
      </c>
      <c r="AF158" s="234">
        <v>56</v>
      </c>
      <c r="AG158" s="234">
        <v>68</v>
      </c>
      <c r="AH158" s="233" t="s">
        <v>167</v>
      </c>
      <c r="AI158" s="236" t="s">
        <v>191</v>
      </c>
    </row>
    <row r="159" spans="1:35" ht="12.75">
      <c r="A159" s="233">
        <v>102</v>
      </c>
      <c r="B159" s="233" t="s">
        <v>159</v>
      </c>
      <c r="C159" s="233" t="s">
        <v>159</v>
      </c>
      <c r="D159" s="233" t="s">
        <v>160</v>
      </c>
      <c r="E159" s="234">
        <v>15001</v>
      </c>
      <c r="F159" s="233" t="s">
        <v>161</v>
      </c>
      <c r="G159" s="234">
        <v>28</v>
      </c>
      <c r="H159" s="233" t="s">
        <v>429</v>
      </c>
      <c r="I159" s="233" t="s">
        <v>430</v>
      </c>
      <c r="J159" s="233" t="s">
        <v>431</v>
      </c>
      <c r="K159" s="233" t="s">
        <v>269</v>
      </c>
      <c r="L159" s="235">
        <v>1.089286</v>
      </c>
      <c r="M159" s="235">
        <v>73</v>
      </c>
      <c r="N159" s="235">
        <v>61</v>
      </c>
      <c r="O159" s="234">
        <v>73</v>
      </c>
      <c r="P159" s="234">
        <v>103</v>
      </c>
      <c r="Q159" s="234">
        <v>52</v>
      </c>
      <c r="R159" s="234">
        <v>73</v>
      </c>
      <c r="S159" s="234">
        <v>103</v>
      </c>
      <c r="T159" s="234">
        <v>52</v>
      </c>
      <c r="U159" s="234">
        <v>76</v>
      </c>
      <c r="V159" s="234">
        <v>48</v>
      </c>
      <c r="W159" s="235">
        <v>80</v>
      </c>
      <c r="X159" s="235">
        <v>55</v>
      </c>
      <c r="Y159" s="234">
        <v>24</v>
      </c>
      <c r="Z159" s="235">
        <v>1.7166666666666666</v>
      </c>
      <c r="AA159" s="235">
        <v>1.3333333333333333</v>
      </c>
      <c r="AB159" s="234" t="s">
        <v>166</v>
      </c>
      <c r="AC159" s="235">
        <v>438</v>
      </c>
      <c r="AD159" s="235">
        <v>340</v>
      </c>
      <c r="AE159" s="234">
        <v>18615</v>
      </c>
      <c r="AF159" s="234">
        <v>56</v>
      </c>
      <c r="AG159" s="234">
        <v>68</v>
      </c>
      <c r="AH159" s="233" t="s">
        <v>167</v>
      </c>
      <c r="AI159" s="236" t="s">
        <v>191</v>
      </c>
    </row>
    <row r="160" spans="1:35" ht="12.75">
      <c r="A160" s="233">
        <v>102</v>
      </c>
      <c r="B160" s="233" t="s">
        <v>159</v>
      </c>
      <c r="C160" s="233" t="s">
        <v>159</v>
      </c>
      <c r="D160" s="233" t="s">
        <v>160</v>
      </c>
      <c r="E160" s="234">
        <v>10201</v>
      </c>
      <c r="F160" s="233" t="s">
        <v>161</v>
      </c>
      <c r="G160" s="234">
        <v>29</v>
      </c>
      <c r="H160" s="233" t="s">
        <v>432</v>
      </c>
      <c r="I160" s="233" t="s">
        <v>433</v>
      </c>
      <c r="J160" s="233" t="s">
        <v>431</v>
      </c>
      <c r="K160" s="233" t="s">
        <v>280</v>
      </c>
      <c r="L160" s="235">
        <v>0.9642857</v>
      </c>
      <c r="M160" s="235">
        <v>65</v>
      </c>
      <c r="N160" s="235">
        <v>54</v>
      </c>
      <c r="O160" s="234">
        <v>65</v>
      </c>
      <c r="P160" s="234">
        <v>91</v>
      </c>
      <c r="Q160" s="234">
        <v>49</v>
      </c>
      <c r="R160" s="234">
        <v>65</v>
      </c>
      <c r="S160" s="234">
        <v>91</v>
      </c>
      <c r="T160" s="234">
        <v>49</v>
      </c>
      <c r="U160" s="234">
        <v>70</v>
      </c>
      <c r="V160" s="234">
        <v>38</v>
      </c>
      <c r="W160" s="235">
        <v>79</v>
      </c>
      <c r="X160" s="235">
        <v>49</v>
      </c>
      <c r="Y160" s="234">
        <v>23.9</v>
      </c>
      <c r="Z160" s="235">
        <v>1.7</v>
      </c>
      <c r="AA160" s="235">
        <v>1.3166666666666667</v>
      </c>
      <c r="AB160" s="234" t="s">
        <v>166</v>
      </c>
      <c r="AC160" s="235">
        <v>434</v>
      </c>
      <c r="AD160" s="235">
        <v>336</v>
      </c>
      <c r="AE160" s="234">
        <v>16575</v>
      </c>
      <c r="AF160" s="234">
        <v>56</v>
      </c>
      <c r="AG160" s="234">
        <v>68</v>
      </c>
      <c r="AH160" s="233" t="s">
        <v>167</v>
      </c>
      <c r="AI160" s="236" t="s">
        <v>168</v>
      </c>
    </row>
    <row r="161" spans="1:35" ht="12.75">
      <c r="A161" s="233">
        <v>102</v>
      </c>
      <c r="B161" s="233" t="s">
        <v>159</v>
      </c>
      <c r="C161" s="233" t="s">
        <v>159</v>
      </c>
      <c r="D161" s="233" t="s">
        <v>160</v>
      </c>
      <c r="E161" s="234">
        <v>10202</v>
      </c>
      <c r="F161" s="233" t="s">
        <v>161</v>
      </c>
      <c r="G161" s="234">
        <v>25</v>
      </c>
      <c r="H161" s="233" t="s">
        <v>434</v>
      </c>
      <c r="I161" s="233" t="s">
        <v>353</v>
      </c>
      <c r="J161" s="233" t="s">
        <v>431</v>
      </c>
      <c r="K161" s="233" t="s">
        <v>269</v>
      </c>
      <c r="L161" s="235">
        <v>0.9464286</v>
      </c>
      <c r="M161" s="235">
        <v>66</v>
      </c>
      <c r="N161" s="235">
        <v>53</v>
      </c>
      <c r="O161" s="234">
        <v>66</v>
      </c>
      <c r="P161" s="234">
        <v>89</v>
      </c>
      <c r="Q161" s="234">
        <v>43</v>
      </c>
      <c r="R161" s="234">
        <v>66</v>
      </c>
      <c r="S161" s="234">
        <v>89</v>
      </c>
      <c r="T161" s="234">
        <v>43</v>
      </c>
      <c r="U161" s="234">
        <v>68</v>
      </c>
      <c r="V161" s="234">
        <v>34</v>
      </c>
      <c r="W161" s="235">
        <v>82</v>
      </c>
      <c r="X161" s="235">
        <v>48</v>
      </c>
      <c r="Y161" s="234">
        <v>24</v>
      </c>
      <c r="Z161" s="235">
        <v>1.75</v>
      </c>
      <c r="AA161" s="235">
        <v>1.3666666666666667</v>
      </c>
      <c r="AB161" s="234" t="s">
        <v>166</v>
      </c>
      <c r="AC161" s="235">
        <v>446</v>
      </c>
      <c r="AD161" s="235">
        <v>348</v>
      </c>
      <c r="AE161" s="234">
        <v>16830</v>
      </c>
      <c r="AF161" s="234">
        <v>56</v>
      </c>
      <c r="AG161" s="234">
        <v>68</v>
      </c>
      <c r="AH161" s="233" t="s">
        <v>167</v>
      </c>
      <c r="AI161" s="236" t="s">
        <v>168</v>
      </c>
    </row>
    <row r="162" spans="1:35" ht="12.75">
      <c r="A162" s="233">
        <v>102</v>
      </c>
      <c r="B162" s="233" t="s">
        <v>159</v>
      </c>
      <c r="C162" s="233" t="s">
        <v>159</v>
      </c>
      <c r="D162" s="233" t="s">
        <v>160</v>
      </c>
      <c r="E162" s="234">
        <v>15010</v>
      </c>
      <c r="F162" s="233" t="s">
        <v>161</v>
      </c>
      <c r="G162" s="234">
        <v>32</v>
      </c>
      <c r="H162" s="233" t="s">
        <v>435</v>
      </c>
      <c r="I162" s="233" t="s">
        <v>436</v>
      </c>
      <c r="J162" s="233" t="s">
        <v>431</v>
      </c>
      <c r="K162" s="233" t="s">
        <v>269</v>
      </c>
      <c r="L162" s="235">
        <v>1.125</v>
      </c>
      <c r="M162" s="235">
        <v>77</v>
      </c>
      <c r="N162" s="235">
        <v>63</v>
      </c>
      <c r="O162" s="234">
        <v>77</v>
      </c>
      <c r="P162" s="234">
        <v>104</v>
      </c>
      <c r="Q162" s="234">
        <v>53</v>
      </c>
      <c r="R162" s="234">
        <v>77</v>
      </c>
      <c r="S162" s="234">
        <v>104</v>
      </c>
      <c r="T162" s="234">
        <v>53</v>
      </c>
      <c r="U162" s="234">
        <v>77</v>
      </c>
      <c r="V162" s="234">
        <v>43</v>
      </c>
      <c r="W162" s="235">
        <v>86</v>
      </c>
      <c r="X162" s="235">
        <v>54</v>
      </c>
      <c r="Y162" s="234">
        <v>24</v>
      </c>
      <c r="Z162" s="235">
        <v>1.8166666666666667</v>
      </c>
      <c r="AA162" s="235">
        <v>1.4333333333333333</v>
      </c>
      <c r="AB162" s="234" t="s">
        <v>166</v>
      </c>
      <c r="AC162" s="235">
        <v>463</v>
      </c>
      <c r="AD162" s="235">
        <v>366</v>
      </c>
      <c r="AE162" s="234">
        <v>19635</v>
      </c>
      <c r="AF162" s="234">
        <v>56</v>
      </c>
      <c r="AG162" s="234">
        <v>68</v>
      </c>
      <c r="AH162" s="233" t="s">
        <v>167</v>
      </c>
      <c r="AI162" s="236" t="s">
        <v>168</v>
      </c>
    </row>
    <row r="163" spans="1:35" ht="12.75">
      <c r="A163" s="233">
        <v>102</v>
      </c>
      <c r="B163" s="233" t="s">
        <v>159</v>
      </c>
      <c r="C163" s="233" t="s">
        <v>159</v>
      </c>
      <c r="D163" s="233" t="s">
        <v>160</v>
      </c>
      <c r="E163" s="234">
        <v>10203</v>
      </c>
      <c r="F163" s="233" t="s">
        <v>161</v>
      </c>
      <c r="G163" s="234">
        <v>33</v>
      </c>
      <c r="H163" s="233" t="s">
        <v>437</v>
      </c>
      <c r="I163" s="233" t="s">
        <v>438</v>
      </c>
      <c r="J163" s="233" t="s">
        <v>431</v>
      </c>
      <c r="K163" s="233" t="s">
        <v>280</v>
      </c>
      <c r="L163" s="235">
        <v>0.9107143</v>
      </c>
      <c r="M163" s="235">
        <v>65</v>
      </c>
      <c r="N163" s="235">
        <v>51</v>
      </c>
      <c r="O163" s="234">
        <v>65</v>
      </c>
      <c r="P163" s="234">
        <v>128</v>
      </c>
      <c r="Q163" s="234">
        <v>36</v>
      </c>
      <c r="R163" s="234">
        <v>65</v>
      </c>
      <c r="S163" s="234">
        <v>128</v>
      </c>
      <c r="T163" s="234">
        <v>36</v>
      </c>
      <c r="U163" s="234">
        <v>81</v>
      </c>
      <c r="V163" s="234">
        <v>30</v>
      </c>
      <c r="W163" s="235">
        <v>85</v>
      </c>
      <c r="X163" s="235">
        <v>46</v>
      </c>
      <c r="Y163" s="234">
        <v>23.9</v>
      </c>
      <c r="Z163" s="235">
        <v>2.1666666666666665</v>
      </c>
      <c r="AA163" s="235">
        <v>1.4166666666666667</v>
      </c>
      <c r="AB163" s="234" t="s">
        <v>166</v>
      </c>
      <c r="AC163" s="235">
        <v>552</v>
      </c>
      <c r="AD163" s="235">
        <v>361</v>
      </c>
      <c r="AE163" s="234">
        <v>16575</v>
      </c>
      <c r="AF163" s="234">
        <v>56</v>
      </c>
      <c r="AG163" s="234">
        <v>68</v>
      </c>
      <c r="AH163" s="233" t="s">
        <v>167</v>
      </c>
      <c r="AI163" s="236" t="s">
        <v>168</v>
      </c>
    </row>
    <row r="164" spans="1:35" ht="12.75">
      <c r="A164" s="233">
        <v>102</v>
      </c>
      <c r="B164" s="233" t="s">
        <v>159</v>
      </c>
      <c r="C164" s="233" t="s">
        <v>159</v>
      </c>
      <c r="D164" s="233" t="s">
        <v>160</v>
      </c>
      <c r="E164" s="234">
        <v>15013</v>
      </c>
      <c r="F164" s="233" t="s">
        <v>161</v>
      </c>
      <c r="G164" s="234">
        <v>31</v>
      </c>
      <c r="H164" s="233" t="s">
        <v>439</v>
      </c>
      <c r="I164" s="233" t="s">
        <v>288</v>
      </c>
      <c r="J164" s="233" t="s">
        <v>431</v>
      </c>
      <c r="K164" s="233" t="s">
        <v>269</v>
      </c>
      <c r="L164" s="235">
        <v>0.9107143</v>
      </c>
      <c r="M164" s="235">
        <v>63</v>
      </c>
      <c r="N164" s="235">
        <v>51</v>
      </c>
      <c r="O164" s="234">
        <v>63</v>
      </c>
      <c r="P164" s="234">
        <v>99</v>
      </c>
      <c r="Q164" s="234">
        <v>40</v>
      </c>
      <c r="R164" s="234">
        <v>63</v>
      </c>
      <c r="S164" s="234">
        <v>99</v>
      </c>
      <c r="T164" s="234">
        <v>40</v>
      </c>
      <c r="U164" s="234">
        <v>82</v>
      </c>
      <c r="V164" s="234">
        <v>30</v>
      </c>
      <c r="W164" s="235">
        <v>88</v>
      </c>
      <c r="X164" s="235">
        <v>43</v>
      </c>
      <c r="Y164" s="234">
        <v>24</v>
      </c>
      <c r="Z164" s="235">
        <v>1.85</v>
      </c>
      <c r="AA164" s="235">
        <v>1.4666666666666666</v>
      </c>
      <c r="AB164" s="234" t="s">
        <v>166</v>
      </c>
      <c r="AC164" s="235">
        <v>472</v>
      </c>
      <c r="AD164" s="235">
        <v>374</v>
      </c>
      <c r="AE164" s="234">
        <v>16065</v>
      </c>
      <c r="AF164" s="234">
        <v>56</v>
      </c>
      <c r="AG164" s="234">
        <v>68</v>
      </c>
      <c r="AH164" s="233" t="s">
        <v>167</v>
      </c>
      <c r="AI164" s="236" t="s">
        <v>168</v>
      </c>
    </row>
    <row r="165" spans="1:35" ht="12.75">
      <c r="A165" s="233">
        <v>102</v>
      </c>
      <c r="B165" s="233" t="s">
        <v>159</v>
      </c>
      <c r="C165" s="233" t="s">
        <v>159</v>
      </c>
      <c r="D165" s="233" t="s">
        <v>160</v>
      </c>
      <c r="E165" s="234">
        <v>10204</v>
      </c>
      <c r="F165" s="233" t="s">
        <v>161</v>
      </c>
      <c r="G165" s="234">
        <v>18</v>
      </c>
      <c r="H165" s="233" t="s">
        <v>223</v>
      </c>
      <c r="I165" s="233" t="s">
        <v>440</v>
      </c>
      <c r="J165" s="233" t="s">
        <v>431</v>
      </c>
      <c r="K165" s="233" t="s">
        <v>280</v>
      </c>
      <c r="L165" s="235">
        <v>1.107143</v>
      </c>
      <c r="M165" s="235">
        <v>77</v>
      </c>
      <c r="N165" s="235">
        <v>62</v>
      </c>
      <c r="O165" s="234">
        <v>77</v>
      </c>
      <c r="P165" s="234">
        <v>126</v>
      </c>
      <c r="Q165" s="234">
        <v>47</v>
      </c>
      <c r="R165" s="234">
        <v>77</v>
      </c>
      <c r="S165" s="234">
        <v>126</v>
      </c>
      <c r="T165" s="234">
        <v>47</v>
      </c>
      <c r="U165" s="234">
        <v>87</v>
      </c>
      <c r="V165" s="234">
        <v>39</v>
      </c>
      <c r="W165" s="235">
        <v>85</v>
      </c>
      <c r="X165" s="235">
        <v>54</v>
      </c>
      <c r="Y165" s="234">
        <v>23.9</v>
      </c>
      <c r="Z165" s="235">
        <v>2.1666666666666665</v>
      </c>
      <c r="AA165" s="235">
        <v>1.4166666666666667</v>
      </c>
      <c r="AB165" s="234" t="s">
        <v>166</v>
      </c>
      <c r="AC165" s="235">
        <v>552</v>
      </c>
      <c r="AD165" s="235">
        <v>361</v>
      </c>
      <c r="AE165" s="234">
        <v>19635</v>
      </c>
      <c r="AF165" s="234">
        <v>56</v>
      </c>
      <c r="AG165" s="234">
        <v>68</v>
      </c>
      <c r="AH165" s="233" t="s">
        <v>167</v>
      </c>
      <c r="AI165" s="236" t="s">
        <v>168</v>
      </c>
    </row>
    <row r="166" spans="1:35" ht="12.75">
      <c r="A166" s="233">
        <v>102</v>
      </c>
      <c r="B166" s="233" t="s">
        <v>159</v>
      </c>
      <c r="C166" s="233" t="s">
        <v>159</v>
      </c>
      <c r="D166" s="233" t="s">
        <v>191</v>
      </c>
      <c r="E166" s="234">
        <v>10205</v>
      </c>
      <c r="F166" s="233" t="s">
        <v>161</v>
      </c>
      <c r="G166" s="234">
        <v>30</v>
      </c>
      <c r="H166" s="233" t="s">
        <v>441</v>
      </c>
      <c r="I166" s="233" t="s">
        <v>244</v>
      </c>
      <c r="J166" s="233" t="s">
        <v>269</v>
      </c>
      <c r="K166" s="233" t="s">
        <v>442</v>
      </c>
      <c r="L166" s="235">
        <v>1</v>
      </c>
      <c r="M166" s="235">
        <v>80</v>
      </c>
      <c r="N166" s="235">
        <v>56</v>
      </c>
      <c r="O166" s="234">
        <v>80</v>
      </c>
      <c r="P166" s="234">
        <v>102</v>
      </c>
      <c r="Q166" s="234">
        <v>40</v>
      </c>
      <c r="R166" s="234">
        <v>80</v>
      </c>
      <c r="S166" s="234">
        <v>102</v>
      </c>
      <c r="T166" s="234">
        <v>40</v>
      </c>
      <c r="U166" s="234">
        <v>74</v>
      </c>
      <c r="V166" s="234">
        <v>35</v>
      </c>
      <c r="W166" s="235">
        <v>86</v>
      </c>
      <c r="X166" s="235">
        <v>56</v>
      </c>
      <c r="Y166" s="234">
        <v>22.8</v>
      </c>
      <c r="Z166" s="235">
        <v>2.066666666666667</v>
      </c>
      <c r="AA166" s="235">
        <v>1.4333333333333333</v>
      </c>
      <c r="AB166" s="234" t="s">
        <v>166</v>
      </c>
      <c r="AC166" s="235">
        <v>527</v>
      </c>
      <c r="AD166" s="235">
        <v>366</v>
      </c>
      <c r="AE166" s="234">
        <v>20400</v>
      </c>
      <c r="AF166" s="234">
        <v>56</v>
      </c>
      <c r="AG166" s="234">
        <v>68</v>
      </c>
      <c r="AH166" s="233" t="s">
        <v>167</v>
      </c>
      <c r="AI166" s="236" t="s">
        <v>168</v>
      </c>
    </row>
    <row r="167" spans="1:35" ht="12.75">
      <c r="A167" s="233">
        <v>102</v>
      </c>
      <c r="B167" s="233" t="s">
        <v>159</v>
      </c>
      <c r="C167" s="233" t="s">
        <v>159</v>
      </c>
      <c r="D167" s="233" t="s">
        <v>191</v>
      </c>
      <c r="E167" s="234">
        <v>10206</v>
      </c>
      <c r="F167" s="233" t="s">
        <v>161</v>
      </c>
      <c r="G167" s="234">
        <v>21</v>
      </c>
      <c r="H167" s="233" t="s">
        <v>443</v>
      </c>
      <c r="I167" s="233" t="s">
        <v>444</v>
      </c>
      <c r="J167" s="233" t="s">
        <v>269</v>
      </c>
      <c r="K167" s="233" t="s">
        <v>442</v>
      </c>
      <c r="L167" s="235">
        <v>1.142857</v>
      </c>
      <c r="M167" s="235">
        <v>88</v>
      </c>
      <c r="N167" s="235">
        <v>64</v>
      </c>
      <c r="O167" s="234">
        <v>88</v>
      </c>
      <c r="P167" s="234">
        <v>113</v>
      </c>
      <c r="Q167" s="234">
        <v>59</v>
      </c>
      <c r="R167" s="234">
        <v>88</v>
      </c>
      <c r="S167" s="234">
        <v>113</v>
      </c>
      <c r="T167" s="234">
        <v>59</v>
      </c>
      <c r="U167" s="234">
        <v>83</v>
      </c>
      <c r="V167" s="234">
        <v>41</v>
      </c>
      <c r="W167" s="235">
        <v>85</v>
      </c>
      <c r="X167" s="235">
        <v>62</v>
      </c>
      <c r="Y167" s="234">
        <v>22.8</v>
      </c>
      <c r="Z167" s="235">
        <v>2.466666666666667</v>
      </c>
      <c r="AA167" s="235">
        <v>1.4166666666666667</v>
      </c>
      <c r="AB167" s="234" t="s">
        <v>166</v>
      </c>
      <c r="AC167" s="235">
        <v>629</v>
      </c>
      <c r="AD167" s="235">
        <v>361</v>
      </c>
      <c r="AE167" s="234">
        <v>22440</v>
      </c>
      <c r="AF167" s="234">
        <v>56</v>
      </c>
      <c r="AG167" s="234">
        <v>68</v>
      </c>
      <c r="AH167" s="233" t="s">
        <v>167</v>
      </c>
      <c r="AI167" s="236" t="s">
        <v>168</v>
      </c>
    </row>
    <row r="168" spans="1:35" ht="12.75">
      <c r="A168" s="233">
        <v>102</v>
      </c>
      <c r="B168" s="233" t="s">
        <v>159</v>
      </c>
      <c r="C168" s="233" t="s">
        <v>159</v>
      </c>
      <c r="D168" s="233" t="s">
        <v>191</v>
      </c>
      <c r="E168" s="234">
        <v>10207</v>
      </c>
      <c r="F168" s="233" t="s">
        <v>161</v>
      </c>
      <c r="G168" s="234">
        <v>31</v>
      </c>
      <c r="H168" s="233" t="s">
        <v>445</v>
      </c>
      <c r="I168" s="233" t="s">
        <v>446</v>
      </c>
      <c r="J168" s="233" t="s">
        <v>269</v>
      </c>
      <c r="K168" s="233" t="s">
        <v>442</v>
      </c>
      <c r="L168" s="235">
        <v>1.357143</v>
      </c>
      <c r="M168" s="235">
        <v>103</v>
      </c>
      <c r="N168" s="235">
        <v>76</v>
      </c>
      <c r="O168" s="234">
        <v>103</v>
      </c>
      <c r="P168" s="234">
        <v>138</v>
      </c>
      <c r="Q168" s="234">
        <v>54</v>
      </c>
      <c r="R168" s="234">
        <v>103</v>
      </c>
      <c r="S168" s="234">
        <v>138</v>
      </c>
      <c r="T168" s="234">
        <v>54</v>
      </c>
      <c r="U168" s="234">
        <v>94</v>
      </c>
      <c r="V168" s="234">
        <v>39</v>
      </c>
      <c r="W168" s="235">
        <v>84</v>
      </c>
      <c r="X168" s="235">
        <v>74</v>
      </c>
      <c r="Y168" s="234">
        <v>22.8</v>
      </c>
      <c r="Z168" s="235">
        <v>2.45</v>
      </c>
      <c r="AA168" s="235">
        <v>1.4</v>
      </c>
      <c r="AB168" s="234" t="s">
        <v>166</v>
      </c>
      <c r="AC168" s="235">
        <v>605</v>
      </c>
      <c r="AD168" s="235">
        <v>346</v>
      </c>
      <c r="AE168" s="234">
        <v>25441</v>
      </c>
      <c r="AF168" s="234">
        <v>56</v>
      </c>
      <c r="AG168" s="234">
        <v>68</v>
      </c>
      <c r="AH168" s="233" t="s">
        <v>167</v>
      </c>
      <c r="AI168" s="236" t="s">
        <v>168</v>
      </c>
    </row>
    <row r="169" spans="1:35" ht="12.75">
      <c r="A169" s="233">
        <v>102</v>
      </c>
      <c r="B169" s="233" t="s">
        <v>159</v>
      </c>
      <c r="C169" s="233" t="s">
        <v>159</v>
      </c>
      <c r="D169" s="233" t="s">
        <v>191</v>
      </c>
      <c r="E169" s="234">
        <v>10208</v>
      </c>
      <c r="F169" s="233" t="s">
        <v>161</v>
      </c>
      <c r="G169" s="234">
        <v>29</v>
      </c>
      <c r="H169" s="233" t="s">
        <v>447</v>
      </c>
      <c r="I169" s="233" t="s">
        <v>448</v>
      </c>
      <c r="J169" s="233" t="s">
        <v>269</v>
      </c>
      <c r="K169" s="233" t="s">
        <v>442</v>
      </c>
      <c r="L169" s="235">
        <v>0.9821429</v>
      </c>
      <c r="M169" s="235">
        <v>71</v>
      </c>
      <c r="N169" s="235">
        <v>55</v>
      </c>
      <c r="O169" s="234">
        <v>71</v>
      </c>
      <c r="P169" s="234">
        <v>95</v>
      </c>
      <c r="Q169" s="234">
        <v>43</v>
      </c>
      <c r="R169" s="234">
        <v>71</v>
      </c>
      <c r="S169" s="234">
        <v>95</v>
      </c>
      <c r="T169" s="234">
        <v>43</v>
      </c>
      <c r="U169" s="234">
        <v>79</v>
      </c>
      <c r="V169" s="234">
        <v>32</v>
      </c>
      <c r="W169" s="235">
        <v>83</v>
      </c>
      <c r="X169" s="235">
        <v>51</v>
      </c>
      <c r="Y169" s="234">
        <v>22.8</v>
      </c>
      <c r="Z169" s="235">
        <v>2.433333333333333</v>
      </c>
      <c r="AA169" s="235">
        <v>1.3833333333333333</v>
      </c>
      <c r="AB169" s="234" t="s">
        <v>166</v>
      </c>
      <c r="AC169" s="235">
        <v>620</v>
      </c>
      <c r="AD169" s="235">
        <v>353</v>
      </c>
      <c r="AE169" s="234">
        <v>18105</v>
      </c>
      <c r="AF169" s="234">
        <v>56</v>
      </c>
      <c r="AG169" s="234">
        <v>68</v>
      </c>
      <c r="AH169" s="233" t="s">
        <v>167</v>
      </c>
      <c r="AI169" s="236" t="s">
        <v>168</v>
      </c>
    </row>
    <row r="170" spans="1:35" ht="12.75">
      <c r="A170" s="233">
        <v>102</v>
      </c>
      <c r="B170" s="233" t="s">
        <v>159</v>
      </c>
      <c r="C170" s="233" t="s">
        <v>159</v>
      </c>
      <c r="D170" s="233" t="s">
        <v>191</v>
      </c>
      <c r="E170" s="234">
        <v>10209</v>
      </c>
      <c r="F170" s="233" t="s">
        <v>161</v>
      </c>
      <c r="G170" s="234">
        <v>28</v>
      </c>
      <c r="H170" s="233" t="s">
        <v>449</v>
      </c>
      <c r="I170" s="233" t="s">
        <v>450</v>
      </c>
      <c r="J170" s="233" t="s">
        <v>269</v>
      </c>
      <c r="K170" s="233" t="s">
        <v>442</v>
      </c>
      <c r="L170" s="235">
        <v>1.303571</v>
      </c>
      <c r="M170" s="235">
        <v>94</v>
      </c>
      <c r="N170" s="235">
        <v>73</v>
      </c>
      <c r="O170" s="234">
        <v>94</v>
      </c>
      <c r="P170" s="234">
        <v>113</v>
      </c>
      <c r="Q170" s="234">
        <v>68</v>
      </c>
      <c r="R170" s="234">
        <v>94</v>
      </c>
      <c r="S170" s="234">
        <v>113</v>
      </c>
      <c r="T170" s="234">
        <v>68</v>
      </c>
      <c r="U170" s="234">
        <v>89</v>
      </c>
      <c r="V170" s="234">
        <v>49</v>
      </c>
      <c r="W170" s="235">
        <v>82</v>
      </c>
      <c r="X170" s="235">
        <v>69</v>
      </c>
      <c r="Y170" s="234">
        <v>22.8</v>
      </c>
      <c r="Z170" s="235">
        <v>2.4166666666666665</v>
      </c>
      <c r="AA170" s="235">
        <v>1.3666666666666667</v>
      </c>
      <c r="AB170" s="234" t="s">
        <v>166</v>
      </c>
      <c r="AC170" s="235">
        <v>616</v>
      </c>
      <c r="AD170" s="235">
        <v>348</v>
      </c>
      <c r="AE170" s="234">
        <v>23970</v>
      </c>
      <c r="AF170" s="234">
        <v>56</v>
      </c>
      <c r="AG170" s="234">
        <v>68</v>
      </c>
      <c r="AH170" s="233" t="s">
        <v>167</v>
      </c>
      <c r="AI170" s="236" t="s">
        <v>168</v>
      </c>
    </row>
    <row r="171" spans="1:35" ht="12.75">
      <c r="A171" s="233">
        <v>102</v>
      </c>
      <c r="B171" s="233" t="s">
        <v>159</v>
      </c>
      <c r="C171" s="233" t="s">
        <v>159</v>
      </c>
      <c r="D171" s="233" t="s">
        <v>191</v>
      </c>
      <c r="E171" s="234">
        <v>15003</v>
      </c>
      <c r="F171" s="233" t="s">
        <v>161</v>
      </c>
      <c r="G171" s="234">
        <v>32</v>
      </c>
      <c r="H171" s="233" t="s">
        <v>451</v>
      </c>
      <c r="I171" s="233" t="s">
        <v>452</v>
      </c>
      <c r="J171" s="233" t="s">
        <v>269</v>
      </c>
      <c r="K171" s="233" t="s">
        <v>442</v>
      </c>
      <c r="L171" s="235">
        <v>0.9464286</v>
      </c>
      <c r="M171" s="235">
        <v>70</v>
      </c>
      <c r="N171" s="235">
        <v>53</v>
      </c>
      <c r="O171" s="234">
        <v>70</v>
      </c>
      <c r="P171" s="234">
        <v>106</v>
      </c>
      <c r="Q171" s="234">
        <v>44</v>
      </c>
      <c r="R171" s="234">
        <v>70</v>
      </c>
      <c r="S171" s="234">
        <v>106</v>
      </c>
      <c r="T171" s="234">
        <v>44</v>
      </c>
      <c r="U171" s="234">
        <v>86</v>
      </c>
      <c r="V171" s="234">
        <v>27</v>
      </c>
      <c r="W171" s="235">
        <v>82</v>
      </c>
      <c r="X171" s="235">
        <v>51</v>
      </c>
      <c r="Y171" s="234">
        <v>22.8</v>
      </c>
      <c r="Z171" s="235">
        <v>2.1333333333333333</v>
      </c>
      <c r="AA171" s="235">
        <v>1.3666666666666667</v>
      </c>
      <c r="AB171" s="234" t="s">
        <v>166</v>
      </c>
      <c r="AC171" s="235">
        <v>544</v>
      </c>
      <c r="AD171" s="235">
        <v>348</v>
      </c>
      <c r="AE171" s="234">
        <v>17850</v>
      </c>
      <c r="AF171" s="234">
        <v>56</v>
      </c>
      <c r="AG171" s="234">
        <v>68</v>
      </c>
      <c r="AH171" s="233" t="s">
        <v>167</v>
      </c>
      <c r="AI171" s="236" t="s">
        <v>168</v>
      </c>
    </row>
    <row r="172" spans="1:35" ht="12.75">
      <c r="A172" s="233">
        <v>102</v>
      </c>
      <c r="B172" s="233" t="s">
        <v>159</v>
      </c>
      <c r="C172" s="233" t="s">
        <v>159</v>
      </c>
      <c r="D172" s="233" t="s">
        <v>191</v>
      </c>
      <c r="E172" s="234">
        <v>10205</v>
      </c>
      <c r="F172" s="233" t="s">
        <v>161</v>
      </c>
      <c r="G172" s="234">
        <v>24</v>
      </c>
      <c r="H172" s="233" t="s">
        <v>453</v>
      </c>
      <c r="I172" s="233" t="s">
        <v>454</v>
      </c>
      <c r="J172" s="233" t="s">
        <v>269</v>
      </c>
      <c r="K172" s="233" t="s">
        <v>442</v>
      </c>
      <c r="L172" s="235">
        <v>0.8214286</v>
      </c>
      <c r="M172" s="235">
        <v>63</v>
      </c>
      <c r="N172" s="235">
        <v>46</v>
      </c>
      <c r="O172" s="234">
        <v>63</v>
      </c>
      <c r="P172" s="234">
        <v>103</v>
      </c>
      <c r="Q172" s="234">
        <v>25</v>
      </c>
      <c r="R172" s="234">
        <v>63</v>
      </c>
      <c r="S172" s="234">
        <v>103</v>
      </c>
      <c r="T172" s="234">
        <v>25</v>
      </c>
      <c r="U172" s="234">
        <v>77</v>
      </c>
      <c r="V172" s="234">
        <v>14</v>
      </c>
      <c r="W172" s="235">
        <v>82</v>
      </c>
      <c r="X172" s="235">
        <v>46</v>
      </c>
      <c r="Y172" s="234">
        <v>22.8</v>
      </c>
      <c r="Z172" s="235">
        <v>2.783333333333333</v>
      </c>
      <c r="AA172" s="235">
        <v>1.3666666666666667</v>
      </c>
      <c r="AB172" s="234" t="s">
        <v>166</v>
      </c>
      <c r="AC172" s="235">
        <v>710</v>
      </c>
      <c r="AD172" s="235">
        <v>348</v>
      </c>
      <c r="AE172" s="234">
        <v>16065</v>
      </c>
      <c r="AF172" s="234">
        <v>56</v>
      </c>
      <c r="AG172" s="234">
        <v>68</v>
      </c>
      <c r="AH172" s="233" t="s">
        <v>167</v>
      </c>
      <c r="AI172" s="236" t="s">
        <v>168</v>
      </c>
    </row>
    <row r="173" spans="1:35" ht="12.75">
      <c r="A173" s="233">
        <v>153</v>
      </c>
      <c r="B173" s="233" t="s">
        <v>159</v>
      </c>
      <c r="C173" s="233" t="s">
        <v>159</v>
      </c>
      <c r="D173" s="233" t="s">
        <v>160</v>
      </c>
      <c r="E173" s="234">
        <v>18301</v>
      </c>
      <c r="F173" s="233" t="s">
        <v>161</v>
      </c>
      <c r="G173" s="234">
        <v>29</v>
      </c>
      <c r="H173" s="233" t="s">
        <v>455</v>
      </c>
      <c r="I173" s="233" t="s">
        <v>456</v>
      </c>
      <c r="J173" s="233" t="s">
        <v>457</v>
      </c>
      <c r="K173" s="233" t="s">
        <v>458</v>
      </c>
      <c r="L173" s="235">
        <v>0.9714286</v>
      </c>
      <c r="M173" s="235">
        <v>24</v>
      </c>
      <c r="N173" s="235">
        <v>34</v>
      </c>
      <c r="O173" s="234">
        <v>24</v>
      </c>
      <c r="P173" s="234">
        <v>34</v>
      </c>
      <c r="Q173" s="234">
        <v>14</v>
      </c>
      <c r="R173" s="234">
        <v>34</v>
      </c>
      <c r="S173" s="234">
        <v>45</v>
      </c>
      <c r="T173" s="234">
        <v>20</v>
      </c>
      <c r="U173" s="234">
        <v>45</v>
      </c>
      <c r="V173" s="234">
        <v>21</v>
      </c>
      <c r="W173" s="235">
        <v>35</v>
      </c>
      <c r="X173" s="235">
        <v>41</v>
      </c>
      <c r="Y173" s="234">
        <v>8.5</v>
      </c>
      <c r="Z173" s="235">
        <v>0.5833333333333334</v>
      </c>
      <c r="AA173" s="235">
        <v>0.5833333333333334</v>
      </c>
      <c r="AB173" s="234" t="s">
        <v>166</v>
      </c>
      <c r="AC173" s="235">
        <v>149</v>
      </c>
      <c r="AD173" s="235">
        <v>149</v>
      </c>
      <c r="AE173" s="234">
        <v>6120</v>
      </c>
      <c r="AF173" s="234">
        <v>35</v>
      </c>
      <c r="AG173" s="234">
        <v>70</v>
      </c>
      <c r="AH173" s="233" t="s">
        <v>167</v>
      </c>
      <c r="AI173" s="236" t="s">
        <v>168</v>
      </c>
    </row>
    <row r="174" spans="1:35" ht="12.75">
      <c r="A174" s="233">
        <v>153</v>
      </c>
      <c r="B174" s="233" t="s">
        <v>159</v>
      </c>
      <c r="C174" s="233" t="s">
        <v>159</v>
      </c>
      <c r="D174" s="233" t="s">
        <v>160</v>
      </c>
      <c r="E174" s="234">
        <v>18302</v>
      </c>
      <c r="F174" s="233" t="s">
        <v>161</v>
      </c>
      <c r="G174" s="234">
        <v>32</v>
      </c>
      <c r="H174" s="233" t="s">
        <v>163</v>
      </c>
      <c r="I174" s="233" t="s">
        <v>459</v>
      </c>
      <c r="J174" s="233" t="s">
        <v>457</v>
      </c>
      <c r="K174" s="233" t="s">
        <v>458</v>
      </c>
      <c r="L174" s="235">
        <v>0.7428572</v>
      </c>
      <c r="M174" s="235">
        <v>25</v>
      </c>
      <c r="N174" s="235">
        <v>26</v>
      </c>
      <c r="O174" s="234">
        <v>25</v>
      </c>
      <c r="P174" s="234">
        <v>39</v>
      </c>
      <c r="Q174" s="234">
        <v>18</v>
      </c>
      <c r="R174" s="234">
        <v>25</v>
      </c>
      <c r="S174" s="234">
        <v>39</v>
      </c>
      <c r="T174" s="234">
        <v>18</v>
      </c>
      <c r="U174" s="234">
        <v>35</v>
      </c>
      <c r="V174" s="234">
        <v>18</v>
      </c>
      <c r="W174" s="235">
        <v>35</v>
      </c>
      <c r="X174" s="235">
        <v>43</v>
      </c>
      <c r="Y174" s="234">
        <v>8.5</v>
      </c>
      <c r="Z174" s="235">
        <v>1.0333333333333334</v>
      </c>
      <c r="AA174" s="235">
        <v>0.5833333333333334</v>
      </c>
      <c r="AB174" s="234" t="s">
        <v>166</v>
      </c>
      <c r="AC174" s="235">
        <v>264</v>
      </c>
      <c r="AD174" s="235">
        <v>149</v>
      </c>
      <c r="AE174" s="234">
        <v>6375</v>
      </c>
      <c r="AF174" s="234">
        <v>35</v>
      </c>
      <c r="AG174" s="234">
        <v>70</v>
      </c>
      <c r="AH174" s="233" t="s">
        <v>167</v>
      </c>
      <c r="AI174" s="236" t="s">
        <v>168</v>
      </c>
    </row>
    <row r="175" spans="1:35" ht="12.75">
      <c r="A175" s="233">
        <v>153</v>
      </c>
      <c r="B175" s="233" t="s">
        <v>159</v>
      </c>
      <c r="C175" s="233" t="s">
        <v>159</v>
      </c>
      <c r="D175" s="233" t="s">
        <v>160</v>
      </c>
      <c r="E175" s="234">
        <v>18303</v>
      </c>
      <c r="F175" s="233" t="s">
        <v>161</v>
      </c>
      <c r="G175" s="234">
        <v>28</v>
      </c>
      <c r="H175" s="233" t="s">
        <v>460</v>
      </c>
      <c r="I175" s="233" t="s">
        <v>184</v>
      </c>
      <c r="J175" s="233" t="s">
        <v>457</v>
      </c>
      <c r="K175" s="233" t="s">
        <v>458</v>
      </c>
      <c r="L175" s="235">
        <v>0.6857143</v>
      </c>
      <c r="M175" s="235">
        <v>27</v>
      </c>
      <c r="N175" s="235">
        <v>24</v>
      </c>
      <c r="O175" s="234">
        <v>27</v>
      </c>
      <c r="P175" s="234">
        <v>41</v>
      </c>
      <c r="Q175" s="234">
        <v>16</v>
      </c>
      <c r="R175" s="234">
        <v>27</v>
      </c>
      <c r="S175" s="234">
        <v>41</v>
      </c>
      <c r="T175" s="234">
        <v>16</v>
      </c>
      <c r="U175" s="234">
        <v>36</v>
      </c>
      <c r="V175" s="234">
        <v>16</v>
      </c>
      <c r="W175" s="235">
        <v>35</v>
      </c>
      <c r="X175" s="235">
        <v>46</v>
      </c>
      <c r="Y175" s="234">
        <v>8.5</v>
      </c>
      <c r="Z175" s="235">
        <v>0.6666666666666666</v>
      </c>
      <c r="AA175" s="235">
        <v>0.5833333333333334</v>
      </c>
      <c r="AB175" s="234" t="s">
        <v>166</v>
      </c>
      <c r="AC175" s="235">
        <v>170</v>
      </c>
      <c r="AD175" s="235">
        <v>149</v>
      </c>
      <c r="AE175" s="234">
        <v>6885</v>
      </c>
      <c r="AF175" s="234">
        <v>35</v>
      </c>
      <c r="AG175" s="234">
        <v>70</v>
      </c>
      <c r="AH175" s="233" t="s">
        <v>167</v>
      </c>
      <c r="AI175" s="236" t="s">
        <v>168</v>
      </c>
    </row>
    <row r="176" spans="1:35" ht="12.75">
      <c r="A176" s="233">
        <v>153</v>
      </c>
      <c r="B176" s="233" t="s">
        <v>159</v>
      </c>
      <c r="C176" s="233" t="s">
        <v>159</v>
      </c>
      <c r="D176" s="233" t="s">
        <v>160</v>
      </c>
      <c r="E176" s="234">
        <v>18304</v>
      </c>
      <c r="F176" s="233" t="s">
        <v>161</v>
      </c>
      <c r="G176" s="234">
        <v>31</v>
      </c>
      <c r="H176" s="233" t="s">
        <v>174</v>
      </c>
      <c r="I176" s="233" t="s">
        <v>461</v>
      </c>
      <c r="J176" s="233" t="s">
        <v>457</v>
      </c>
      <c r="K176" s="233" t="s">
        <v>458</v>
      </c>
      <c r="L176" s="235">
        <v>0.6285715</v>
      </c>
      <c r="M176" s="235">
        <v>25</v>
      </c>
      <c r="N176" s="235">
        <v>22</v>
      </c>
      <c r="O176" s="234">
        <v>25</v>
      </c>
      <c r="P176" s="234">
        <v>33</v>
      </c>
      <c r="Q176" s="234">
        <v>10</v>
      </c>
      <c r="R176" s="234">
        <v>25</v>
      </c>
      <c r="S176" s="234">
        <v>33</v>
      </c>
      <c r="T176" s="234">
        <v>10</v>
      </c>
      <c r="U176" s="234">
        <v>32</v>
      </c>
      <c r="V176" s="234">
        <v>7</v>
      </c>
      <c r="W176" s="235">
        <v>35</v>
      </c>
      <c r="X176" s="235">
        <v>43</v>
      </c>
      <c r="Y176" s="234">
        <v>8.5</v>
      </c>
      <c r="Z176" s="235">
        <v>0.6833333333333333</v>
      </c>
      <c r="AA176" s="235">
        <v>0.5833333333333334</v>
      </c>
      <c r="AB176" s="234" t="s">
        <v>166</v>
      </c>
      <c r="AC176" s="235">
        <v>174</v>
      </c>
      <c r="AD176" s="235">
        <v>149</v>
      </c>
      <c r="AE176" s="234">
        <v>6375</v>
      </c>
      <c r="AF176" s="234">
        <v>35</v>
      </c>
      <c r="AG176" s="234">
        <v>70</v>
      </c>
      <c r="AH176" s="233" t="s">
        <v>167</v>
      </c>
      <c r="AI176" s="236" t="s">
        <v>168</v>
      </c>
    </row>
    <row r="177" spans="1:35" ht="12.75">
      <c r="A177" s="233">
        <v>153</v>
      </c>
      <c r="B177" s="233" t="s">
        <v>159</v>
      </c>
      <c r="C177" s="233" t="s">
        <v>159</v>
      </c>
      <c r="D177" s="233" t="s">
        <v>160</v>
      </c>
      <c r="E177" s="234">
        <v>18601</v>
      </c>
      <c r="F177" s="233" t="s">
        <v>161</v>
      </c>
      <c r="G177" s="234">
        <v>23</v>
      </c>
      <c r="H177" s="233" t="s">
        <v>462</v>
      </c>
      <c r="I177" s="233" t="s">
        <v>463</v>
      </c>
      <c r="J177" s="233" t="s">
        <v>457</v>
      </c>
      <c r="K177" s="233" t="s">
        <v>458</v>
      </c>
      <c r="L177" s="235">
        <v>0.5142857</v>
      </c>
      <c r="M177" s="235">
        <v>20</v>
      </c>
      <c r="N177" s="235">
        <v>18</v>
      </c>
      <c r="O177" s="234">
        <v>20</v>
      </c>
      <c r="P177" s="234">
        <v>27</v>
      </c>
      <c r="Q177" s="234">
        <v>12</v>
      </c>
      <c r="R177" s="234">
        <v>20</v>
      </c>
      <c r="S177" s="234">
        <v>27</v>
      </c>
      <c r="T177" s="234">
        <v>12</v>
      </c>
      <c r="U177" s="234">
        <v>27</v>
      </c>
      <c r="V177" s="234">
        <v>11</v>
      </c>
      <c r="W177" s="235">
        <v>36</v>
      </c>
      <c r="X177" s="235">
        <v>33</v>
      </c>
      <c r="Y177" s="234">
        <v>8.5</v>
      </c>
      <c r="Z177" s="235">
        <v>1.05</v>
      </c>
      <c r="AA177" s="235">
        <v>0.6</v>
      </c>
      <c r="AB177" s="234" t="s">
        <v>166</v>
      </c>
      <c r="AC177" s="235">
        <v>268</v>
      </c>
      <c r="AD177" s="235">
        <v>153</v>
      </c>
      <c r="AE177" s="234">
        <v>5100</v>
      </c>
      <c r="AF177" s="234">
        <v>35</v>
      </c>
      <c r="AG177" s="234">
        <v>70</v>
      </c>
      <c r="AH177" s="233" t="s">
        <v>167</v>
      </c>
      <c r="AI177" s="236" t="s">
        <v>168</v>
      </c>
    </row>
    <row r="178" spans="1:35" ht="12.75">
      <c r="A178" s="233">
        <v>153</v>
      </c>
      <c r="B178" s="233" t="s">
        <v>159</v>
      </c>
      <c r="C178" s="233" t="s">
        <v>159</v>
      </c>
      <c r="D178" s="233" t="s">
        <v>160</v>
      </c>
      <c r="E178" s="234">
        <v>18301</v>
      </c>
      <c r="F178" s="233" t="s">
        <v>161</v>
      </c>
      <c r="G178" s="234">
        <v>31</v>
      </c>
      <c r="H178" s="233" t="s">
        <v>296</v>
      </c>
      <c r="I178" s="233" t="s">
        <v>464</v>
      </c>
      <c r="J178" s="233" t="s">
        <v>457</v>
      </c>
      <c r="K178" s="233" t="s">
        <v>458</v>
      </c>
      <c r="L178" s="235">
        <v>0.4285714</v>
      </c>
      <c r="M178" s="235">
        <v>12</v>
      </c>
      <c r="N178" s="235">
        <v>15</v>
      </c>
      <c r="O178" s="234">
        <v>12</v>
      </c>
      <c r="P178" s="234">
        <v>21</v>
      </c>
      <c r="Q178" s="234">
        <v>7</v>
      </c>
      <c r="R178" s="234">
        <v>16</v>
      </c>
      <c r="S178" s="234">
        <v>27</v>
      </c>
      <c r="T178" s="234">
        <v>11</v>
      </c>
      <c r="U178" s="234">
        <v>24</v>
      </c>
      <c r="V178" s="234">
        <v>9</v>
      </c>
      <c r="W178" s="235">
        <v>36</v>
      </c>
      <c r="X178" s="235">
        <v>20</v>
      </c>
      <c r="Y178" s="234">
        <v>8.5</v>
      </c>
      <c r="Z178" s="235">
        <v>0.95</v>
      </c>
      <c r="AA178" s="235">
        <v>0.6</v>
      </c>
      <c r="AB178" s="234" t="s">
        <v>166</v>
      </c>
      <c r="AC178" s="235">
        <v>242</v>
      </c>
      <c r="AD178" s="235">
        <v>153</v>
      </c>
      <c r="AE178" s="234">
        <v>3060</v>
      </c>
      <c r="AF178" s="234">
        <v>35</v>
      </c>
      <c r="AG178" s="234">
        <v>70</v>
      </c>
      <c r="AH178" s="233" t="s">
        <v>167</v>
      </c>
      <c r="AI178" s="236" t="s">
        <v>168</v>
      </c>
    </row>
    <row r="179" spans="1:35" ht="12.75">
      <c r="A179" s="233">
        <v>153</v>
      </c>
      <c r="B179" s="233" t="s">
        <v>159</v>
      </c>
      <c r="C179" s="233" t="s">
        <v>159</v>
      </c>
      <c r="D179" s="233" t="s">
        <v>160</v>
      </c>
      <c r="E179" s="234">
        <v>18307</v>
      </c>
      <c r="F179" s="233" t="s">
        <v>161</v>
      </c>
      <c r="G179" s="234">
        <v>22</v>
      </c>
      <c r="H179" s="233" t="s">
        <v>259</v>
      </c>
      <c r="I179" s="233" t="s">
        <v>465</v>
      </c>
      <c r="J179" s="233" t="s">
        <v>457</v>
      </c>
      <c r="K179" s="233" t="s">
        <v>458</v>
      </c>
      <c r="L179" s="235">
        <v>0.3428572</v>
      </c>
      <c r="M179" s="235">
        <v>17</v>
      </c>
      <c r="N179" s="235">
        <v>12</v>
      </c>
      <c r="O179" s="234">
        <v>17</v>
      </c>
      <c r="P179" s="234">
        <v>32</v>
      </c>
      <c r="Q179" s="234">
        <v>8</v>
      </c>
      <c r="R179" s="234">
        <v>17</v>
      </c>
      <c r="S179" s="234">
        <v>32</v>
      </c>
      <c r="T179" s="234">
        <v>8</v>
      </c>
      <c r="U179" s="234">
        <v>20</v>
      </c>
      <c r="V179" s="234">
        <v>5</v>
      </c>
      <c r="W179" s="235">
        <v>37</v>
      </c>
      <c r="X179" s="235">
        <v>28</v>
      </c>
      <c r="Y179" s="234">
        <v>8.5</v>
      </c>
      <c r="Z179" s="235">
        <v>1.1166666666666667</v>
      </c>
      <c r="AA179" s="235">
        <v>0.6166666666666667</v>
      </c>
      <c r="AB179" s="234" t="s">
        <v>166</v>
      </c>
      <c r="AC179" s="235">
        <v>285</v>
      </c>
      <c r="AD179" s="235">
        <v>157</v>
      </c>
      <c r="AE179" s="234">
        <v>4335</v>
      </c>
      <c r="AF179" s="234">
        <v>35</v>
      </c>
      <c r="AG179" s="234">
        <v>70</v>
      </c>
      <c r="AH179" s="233" t="s">
        <v>167</v>
      </c>
      <c r="AI179" s="236" t="s">
        <v>168</v>
      </c>
    </row>
    <row r="180" spans="1:35" ht="12.75">
      <c r="A180" s="233">
        <v>153</v>
      </c>
      <c r="B180" s="233" t="s">
        <v>159</v>
      </c>
      <c r="C180" s="233" t="s">
        <v>159</v>
      </c>
      <c r="D180" s="233" t="s">
        <v>160</v>
      </c>
      <c r="E180" s="234">
        <v>18305</v>
      </c>
      <c r="F180" s="233" t="s">
        <v>161</v>
      </c>
      <c r="G180" s="234">
        <v>28</v>
      </c>
      <c r="H180" s="233" t="s">
        <v>466</v>
      </c>
      <c r="I180" s="233" t="s">
        <v>241</v>
      </c>
      <c r="J180" s="233" t="s">
        <v>457</v>
      </c>
      <c r="K180" s="233" t="s">
        <v>458</v>
      </c>
      <c r="L180" s="235">
        <v>0.4571429</v>
      </c>
      <c r="M180" s="235">
        <v>20</v>
      </c>
      <c r="N180" s="235">
        <v>16</v>
      </c>
      <c r="O180" s="234">
        <v>20</v>
      </c>
      <c r="P180" s="234">
        <v>30</v>
      </c>
      <c r="Q180" s="234">
        <v>14</v>
      </c>
      <c r="R180" s="234">
        <v>22</v>
      </c>
      <c r="S180" s="234">
        <v>34</v>
      </c>
      <c r="T180" s="234">
        <v>16</v>
      </c>
      <c r="U180" s="234">
        <v>24</v>
      </c>
      <c r="V180" s="234">
        <v>11</v>
      </c>
      <c r="W180" s="235">
        <v>37</v>
      </c>
      <c r="X180" s="235">
        <v>32</v>
      </c>
      <c r="Y180" s="234">
        <v>8.5</v>
      </c>
      <c r="Z180" s="235">
        <v>0.9833333333333333</v>
      </c>
      <c r="AA180" s="235">
        <v>0.6166666666666667</v>
      </c>
      <c r="AB180" s="234" t="s">
        <v>166</v>
      </c>
      <c r="AC180" s="235">
        <v>251</v>
      </c>
      <c r="AD180" s="235">
        <v>157</v>
      </c>
      <c r="AE180" s="234">
        <v>5100</v>
      </c>
      <c r="AF180" s="234">
        <v>35</v>
      </c>
      <c r="AG180" s="234">
        <v>70</v>
      </c>
      <c r="AH180" s="233" t="s">
        <v>167</v>
      </c>
      <c r="AI180" s="236" t="s">
        <v>168</v>
      </c>
    </row>
    <row r="181" spans="1:35" ht="12.75">
      <c r="A181" s="233">
        <v>153</v>
      </c>
      <c r="B181" s="233" t="s">
        <v>159</v>
      </c>
      <c r="C181" s="233" t="s">
        <v>159</v>
      </c>
      <c r="D181" s="233" t="s">
        <v>160</v>
      </c>
      <c r="E181" s="234">
        <v>18304</v>
      </c>
      <c r="F181" s="233" t="s">
        <v>161</v>
      </c>
      <c r="G181" s="234">
        <v>30</v>
      </c>
      <c r="H181" s="233" t="s">
        <v>330</v>
      </c>
      <c r="I181" s="233" t="s">
        <v>332</v>
      </c>
      <c r="J181" s="233" t="s">
        <v>457</v>
      </c>
      <c r="K181" s="233" t="s">
        <v>458</v>
      </c>
      <c r="L181" s="235">
        <v>0.2857143</v>
      </c>
      <c r="M181" s="235">
        <v>13</v>
      </c>
      <c r="N181" s="235">
        <v>10</v>
      </c>
      <c r="O181" s="234">
        <v>13</v>
      </c>
      <c r="P181" s="234">
        <v>19</v>
      </c>
      <c r="Q181" s="234">
        <v>8</v>
      </c>
      <c r="R181" s="234">
        <v>15</v>
      </c>
      <c r="S181" s="234">
        <v>24</v>
      </c>
      <c r="T181" s="234">
        <v>9</v>
      </c>
      <c r="U181" s="234">
        <v>17</v>
      </c>
      <c r="V181" s="234">
        <v>6</v>
      </c>
      <c r="W181" s="235">
        <v>37</v>
      </c>
      <c r="X181" s="235">
        <v>21</v>
      </c>
      <c r="Y181" s="234">
        <v>8.5</v>
      </c>
      <c r="Z181" s="235">
        <v>0.6166666666666667</v>
      </c>
      <c r="AA181" s="235">
        <v>0.6166666666666667</v>
      </c>
      <c r="AB181" s="234" t="s">
        <v>166</v>
      </c>
      <c r="AC181" s="235">
        <v>157</v>
      </c>
      <c r="AD181" s="235">
        <v>157</v>
      </c>
      <c r="AE181" s="234">
        <v>3315</v>
      </c>
      <c r="AF181" s="234">
        <v>35</v>
      </c>
      <c r="AG181" s="234">
        <v>70</v>
      </c>
      <c r="AH181" s="233" t="s">
        <v>167</v>
      </c>
      <c r="AI181" s="236" t="s">
        <v>168</v>
      </c>
    </row>
    <row r="182" spans="1:35" ht="12.75">
      <c r="A182" s="233">
        <v>153</v>
      </c>
      <c r="B182" s="233" t="s">
        <v>159</v>
      </c>
      <c r="C182" s="233" t="s">
        <v>159</v>
      </c>
      <c r="D182" s="233" t="s">
        <v>160</v>
      </c>
      <c r="E182" s="234">
        <v>18004</v>
      </c>
      <c r="F182" s="233" t="s">
        <v>161</v>
      </c>
      <c r="G182" s="234">
        <v>28</v>
      </c>
      <c r="H182" s="233" t="s">
        <v>467</v>
      </c>
      <c r="I182" s="233" t="s">
        <v>246</v>
      </c>
      <c r="J182" s="233" t="s">
        <v>457</v>
      </c>
      <c r="K182" s="233" t="s">
        <v>458</v>
      </c>
      <c r="L182" s="235">
        <v>0.4</v>
      </c>
      <c r="M182" s="235">
        <v>18</v>
      </c>
      <c r="N182" s="235">
        <v>14</v>
      </c>
      <c r="O182" s="234">
        <v>18</v>
      </c>
      <c r="P182" s="234">
        <v>32</v>
      </c>
      <c r="Q182" s="234">
        <v>4</v>
      </c>
      <c r="R182" s="234">
        <v>19</v>
      </c>
      <c r="S182" s="234">
        <v>32</v>
      </c>
      <c r="T182" s="234">
        <v>5</v>
      </c>
      <c r="U182" s="234">
        <v>26</v>
      </c>
      <c r="V182" s="234">
        <v>3</v>
      </c>
      <c r="W182" s="235">
        <v>36</v>
      </c>
      <c r="X182" s="235">
        <v>30</v>
      </c>
      <c r="Y182" s="234">
        <v>8.5</v>
      </c>
      <c r="Z182" s="235">
        <v>0.9666666666666667</v>
      </c>
      <c r="AA182" s="235">
        <v>0.6</v>
      </c>
      <c r="AB182" s="234" t="s">
        <v>166</v>
      </c>
      <c r="AC182" s="235">
        <v>246</v>
      </c>
      <c r="AD182" s="235">
        <v>153</v>
      </c>
      <c r="AE182" s="234">
        <v>4590</v>
      </c>
      <c r="AF182" s="234">
        <v>35</v>
      </c>
      <c r="AG182" s="234">
        <v>70</v>
      </c>
      <c r="AH182" s="233" t="s">
        <v>167</v>
      </c>
      <c r="AI182" s="236" t="s">
        <v>168</v>
      </c>
    </row>
    <row r="183" spans="1:35" ht="12.75">
      <c r="A183" s="233">
        <v>153</v>
      </c>
      <c r="B183" s="233" t="s">
        <v>159</v>
      </c>
      <c r="C183" s="233" t="s">
        <v>159</v>
      </c>
      <c r="D183" s="233" t="s">
        <v>160</v>
      </c>
      <c r="E183" s="234">
        <v>18306</v>
      </c>
      <c r="F183" s="233" t="s">
        <v>161</v>
      </c>
      <c r="G183" s="234">
        <v>30</v>
      </c>
      <c r="H183" s="233" t="s">
        <v>335</v>
      </c>
      <c r="I183" s="233" t="s">
        <v>208</v>
      </c>
      <c r="J183" s="233" t="s">
        <v>457</v>
      </c>
      <c r="K183" s="233" t="s">
        <v>458</v>
      </c>
      <c r="L183" s="235">
        <v>0.2857143</v>
      </c>
      <c r="M183" s="235">
        <v>12</v>
      </c>
      <c r="N183" s="235">
        <v>10</v>
      </c>
      <c r="O183" s="234">
        <v>12</v>
      </c>
      <c r="P183" s="234">
        <v>27</v>
      </c>
      <c r="Q183" s="234">
        <v>5</v>
      </c>
      <c r="R183" s="234">
        <v>14</v>
      </c>
      <c r="S183" s="234">
        <v>29</v>
      </c>
      <c r="T183" s="234">
        <v>6</v>
      </c>
      <c r="U183" s="234">
        <v>20</v>
      </c>
      <c r="V183" s="234">
        <v>4</v>
      </c>
      <c r="W183" s="235">
        <v>36</v>
      </c>
      <c r="X183" s="235">
        <v>20</v>
      </c>
      <c r="Y183" s="234">
        <v>8.5</v>
      </c>
      <c r="Z183" s="235">
        <v>0.6</v>
      </c>
      <c r="AA183" s="235">
        <v>0.6</v>
      </c>
      <c r="AB183" s="234" t="s">
        <v>166</v>
      </c>
      <c r="AC183" s="235">
        <v>153</v>
      </c>
      <c r="AD183" s="235">
        <v>153</v>
      </c>
      <c r="AE183" s="234">
        <v>3060</v>
      </c>
      <c r="AF183" s="234">
        <v>35</v>
      </c>
      <c r="AG183" s="234">
        <v>70</v>
      </c>
      <c r="AH183" s="233" t="s">
        <v>167</v>
      </c>
      <c r="AI183" s="236" t="s">
        <v>168</v>
      </c>
    </row>
    <row r="184" spans="1:35" ht="12.75">
      <c r="A184" s="233">
        <v>153</v>
      </c>
      <c r="B184" s="233" t="s">
        <v>159</v>
      </c>
      <c r="C184" s="233" t="s">
        <v>159</v>
      </c>
      <c r="D184" s="233" t="s">
        <v>160</v>
      </c>
      <c r="E184" s="234">
        <v>18309</v>
      </c>
      <c r="F184" s="233" t="s">
        <v>161</v>
      </c>
      <c r="G184" s="234">
        <v>31</v>
      </c>
      <c r="H184" s="233" t="s">
        <v>453</v>
      </c>
      <c r="I184" s="233" t="s">
        <v>468</v>
      </c>
      <c r="J184" s="233" t="s">
        <v>457</v>
      </c>
      <c r="K184" s="233" t="s">
        <v>458</v>
      </c>
      <c r="L184" s="235">
        <v>0.2285714</v>
      </c>
      <c r="M184" s="235">
        <v>11</v>
      </c>
      <c r="N184" s="235">
        <v>8</v>
      </c>
      <c r="O184" s="234">
        <v>11</v>
      </c>
      <c r="P184" s="234">
        <v>35</v>
      </c>
      <c r="Q184" s="234">
        <v>4</v>
      </c>
      <c r="R184" s="234">
        <v>12</v>
      </c>
      <c r="S184" s="234">
        <v>35</v>
      </c>
      <c r="T184" s="234">
        <v>4</v>
      </c>
      <c r="U184" s="234">
        <v>17</v>
      </c>
      <c r="V184" s="234">
        <v>3</v>
      </c>
      <c r="W184" s="235">
        <v>35</v>
      </c>
      <c r="X184" s="235">
        <v>19</v>
      </c>
      <c r="Y184" s="234">
        <v>8.5</v>
      </c>
      <c r="Z184" s="235">
        <v>0.95</v>
      </c>
      <c r="AA184" s="235">
        <v>0.5833333333333334</v>
      </c>
      <c r="AB184" s="234" t="s">
        <v>166</v>
      </c>
      <c r="AC184" s="235">
        <v>242</v>
      </c>
      <c r="AD184" s="235">
        <v>149</v>
      </c>
      <c r="AE184" s="234">
        <v>2805</v>
      </c>
      <c r="AF184" s="234">
        <v>35</v>
      </c>
      <c r="AG184" s="234">
        <v>70</v>
      </c>
      <c r="AH184" s="233" t="s">
        <v>167</v>
      </c>
      <c r="AI184" s="236" t="s">
        <v>191</v>
      </c>
    </row>
    <row r="185" spans="1:35" ht="12.75">
      <c r="A185" s="233">
        <v>153</v>
      </c>
      <c r="B185" s="233" t="s">
        <v>159</v>
      </c>
      <c r="C185" s="233" t="s">
        <v>159</v>
      </c>
      <c r="D185" s="233" t="s">
        <v>160</v>
      </c>
      <c r="E185" s="234">
        <v>15404</v>
      </c>
      <c r="F185" s="233" t="s">
        <v>161</v>
      </c>
      <c r="G185" s="234">
        <v>30</v>
      </c>
      <c r="H185" s="233" t="s">
        <v>469</v>
      </c>
      <c r="I185" s="233" t="s">
        <v>470</v>
      </c>
      <c r="J185" s="233" t="s">
        <v>457</v>
      </c>
      <c r="K185" s="233" t="s">
        <v>458</v>
      </c>
      <c r="L185" s="235">
        <v>0.2</v>
      </c>
      <c r="M185" s="235">
        <v>8</v>
      </c>
      <c r="N185" s="235">
        <v>7</v>
      </c>
      <c r="O185" s="234">
        <v>8</v>
      </c>
      <c r="P185" s="234">
        <v>16</v>
      </c>
      <c r="Q185" s="234">
        <v>4</v>
      </c>
      <c r="R185" s="234">
        <v>9</v>
      </c>
      <c r="S185" s="234">
        <v>17</v>
      </c>
      <c r="T185" s="234">
        <v>5</v>
      </c>
      <c r="U185" s="234">
        <v>16</v>
      </c>
      <c r="V185" s="234">
        <v>3</v>
      </c>
      <c r="W185" s="235">
        <v>35</v>
      </c>
      <c r="X185" s="235">
        <v>14</v>
      </c>
      <c r="Y185" s="234">
        <v>8.5</v>
      </c>
      <c r="Z185" s="235">
        <v>0.95</v>
      </c>
      <c r="AA185" s="235">
        <v>0.5833333333333334</v>
      </c>
      <c r="AB185" s="234" t="s">
        <v>166</v>
      </c>
      <c r="AC185" s="235">
        <v>242</v>
      </c>
      <c r="AD185" s="235">
        <v>149</v>
      </c>
      <c r="AE185" s="234">
        <v>2040</v>
      </c>
      <c r="AF185" s="234">
        <v>35</v>
      </c>
      <c r="AG185" s="234">
        <v>70</v>
      </c>
      <c r="AH185" s="233" t="s">
        <v>167</v>
      </c>
      <c r="AI185" s="236" t="s">
        <v>191</v>
      </c>
    </row>
    <row r="186" spans="1:35" ht="12.75">
      <c r="A186" s="233">
        <v>153</v>
      </c>
      <c r="B186" s="233" t="s">
        <v>159</v>
      </c>
      <c r="C186" s="233" t="s">
        <v>159</v>
      </c>
      <c r="D186" s="233" t="s">
        <v>191</v>
      </c>
      <c r="E186" s="234">
        <v>18204</v>
      </c>
      <c r="F186" s="233" t="s">
        <v>161</v>
      </c>
      <c r="G186" s="234">
        <v>35</v>
      </c>
      <c r="H186" s="233" t="s">
        <v>471</v>
      </c>
      <c r="I186" s="233" t="s">
        <v>472</v>
      </c>
      <c r="J186" s="233" t="s">
        <v>458</v>
      </c>
      <c r="K186" s="233" t="s">
        <v>473</v>
      </c>
      <c r="L186" s="235">
        <v>0.6857143</v>
      </c>
      <c r="M186" s="235">
        <v>29</v>
      </c>
      <c r="N186" s="235">
        <v>24</v>
      </c>
      <c r="O186" s="234">
        <v>29</v>
      </c>
      <c r="P186" s="234">
        <v>38</v>
      </c>
      <c r="Q186" s="234">
        <v>15</v>
      </c>
      <c r="R186" s="234">
        <v>26</v>
      </c>
      <c r="S186" s="234">
        <v>35</v>
      </c>
      <c r="T186" s="234">
        <v>12</v>
      </c>
      <c r="U186" s="234">
        <v>33</v>
      </c>
      <c r="V186" s="234">
        <v>12</v>
      </c>
      <c r="W186" s="235">
        <v>31</v>
      </c>
      <c r="X186" s="235">
        <v>56</v>
      </c>
      <c r="Y186" s="234">
        <v>7.9</v>
      </c>
      <c r="Z186" s="235">
        <v>0.85</v>
      </c>
      <c r="AA186" s="235">
        <v>0.5166666666666667</v>
      </c>
      <c r="AB186" s="234" t="s">
        <v>166</v>
      </c>
      <c r="AC186" s="235">
        <v>217</v>
      </c>
      <c r="AD186" s="235">
        <v>132</v>
      </c>
      <c r="AE186" s="234">
        <v>7395</v>
      </c>
      <c r="AF186" s="234">
        <v>35</v>
      </c>
      <c r="AG186" s="234">
        <v>70</v>
      </c>
      <c r="AH186" s="233" t="s">
        <v>167</v>
      </c>
      <c r="AI186" s="236" t="s">
        <v>168</v>
      </c>
    </row>
    <row r="187" spans="1:35" ht="12.75">
      <c r="A187" s="233">
        <v>153</v>
      </c>
      <c r="B187" s="233" t="s">
        <v>159</v>
      </c>
      <c r="C187" s="233" t="s">
        <v>159</v>
      </c>
      <c r="D187" s="233" t="s">
        <v>191</v>
      </c>
      <c r="E187" s="234">
        <v>18301</v>
      </c>
      <c r="F187" s="233" t="s">
        <v>161</v>
      </c>
      <c r="G187" s="234">
        <v>31</v>
      </c>
      <c r="H187" s="233" t="s">
        <v>173</v>
      </c>
      <c r="I187" s="233" t="s">
        <v>474</v>
      </c>
      <c r="J187" s="233" t="s">
        <v>458</v>
      </c>
      <c r="K187" s="233" t="s">
        <v>473</v>
      </c>
      <c r="L187" s="235">
        <v>0.5142857</v>
      </c>
      <c r="M187" s="235">
        <v>24</v>
      </c>
      <c r="N187" s="235">
        <v>18</v>
      </c>
      <c r="O187" s="234">
        <v>24</v>
      </c>
      <c r="P187" s="234">
        <v>37</v>
      </c>
      <c r="Q187" s="234">
        <v>14</v>
      </c>
      <c r="R187" s="234">
        <v>24</v>
      </c>
      <c r="S187" s="234">
        <v>37</v>
      </c>
      <c r="T187" s="234">
        <v>14</v>
      </c>
      <c r="U187" s="234">
        <v>29</v>
      </c>
      <c r="V187" s="234">
        <v>9</v>
      </c>
      <c r="W187" s="235">
        <v>31</v>
      </c>
      <c r="X187" s="235">
        <v>46</v>
      </c>
      <c r="Y187" s="234">
        <v>7.9</v>
      </c>
      <c r="Z187" s="235">
        <v>0.6666666666666666</v>
      </c>
      <c r="AA187" s="235">
        <v>0.5166666666666667</v>
      </c>
      <c r="AB187" s="234" t="s">
        <v>166</v>
      </c>
      <c r="AC187" s="235">
        <v>170</v>
      </c>
      <c r="AD187" s="235">
        <v>132</v>
      </c>
      <c r="AE187" s="234">
        <v>6120</v>
      </c>
      <c r="AF187" s="234">
        <v>35</v>
      </c>
      <c r="AG187" s="234">
        <v>70</v>
      </c>
      <c r="AH187" s="233" t="s">
        <v>167</v>
      </c>
      <c r="AI187" s="236" t="s">
        <v>168</v>
      </c>
    </row>
    <row r="188" spans="1:35" ht="12.75">
      <c r="A188" s="233">
        <v>153</v>
      </c>
      <c r="B188" s="233" t="s">
        <v>159</v>
      </c>
      <c r="C188" s="233" t="s">
        <v>159</v>
      </c>
      <c r="D188" s="233" t="s">
        <v>191</v>
      </c>
      <c r="E188" s="234">
        <v>18305</v>
      </c>
      <c r="F188" s="233" t="s">
        <v>161</v>
      </c>
      <c r="G188" s="234">
        <v>28</v>
      </c>
      <c r="H188" s="233" t="s">
        <v>180</v>
      </c>
      <c r="I188" s="233" t="s">
        <v>475</v>
      </c>
      <c r="J188" s="233" t="s">
        <v>458</v>
      </c>
      <c r="K188" s="233" t="s">
        <v>473</v>
      </c>
      <c r="L188" s="235">
        <v>0.4571429</v>
      </c>
      <c r="M188" s="235">
        <v>22</v>
      </c>
      <c r="N188" s="235">
        <v>16</v>
      </c>
      <c r="O188" s="234">
        <v>22</v>
      </c>
      <c r="P188" s="234">
        <v>32</v>
      </c>
      <c r="Q188" s="234">
        <v>10</v>
      </c>
      <c r="R188" s="234">
        <v>19</v>
      </c>
      <c r="S188" s="234">
        <v>29</v>
      </c>
      <c r="T188" s="234">
        <v>9</v>
      </c>
      <c r="U188" s="234">
        <v>24</v>
      </c>
      <c r="V188" s="234">
        <v>9</v>
      </c>
      <c r="W188" s="235">
        <v>31</v>
      </c>
      <c r="X188" s="235">
        <v>43</v>
      </c>
      <c r="Y188" s="234">
        <v>7.9</v>
      </c>
      <c r="Z188" s="235">
        <v>0.85</v>
      </c>
      <c r="AA188" s="235">
        <v>0.5166666666666667</v>
      </c>
      <c r="AB188" s="234" t="s">
        <v>166</v>
      </c>
      <c r="AC188" s="235">
        <v>217</v>
      </c>
      <c r="AD188" s="235">
        <v>132</v>
      </c>
      <c r="AE188" s="234">
        <v>5610</v>
      </c>
      <c r="AF188" s="234">
        <v>35</v>
      </c>
      <c r="AG188" s="234">
        <v>70</v>
      </c>
      <c r="AH188" s="233" t="s">
        <v>167</v>
      </c>
      <c r="AI188" s="236" t="s">
        <v>168</v>
      </c>
    </row>
    <row r="189" spans="1:35" ht="12.75">
      <c r="A189" s="233">
        <v>153</v>
      </c>
      <c r="B189" s="233" t="s">
        <v>159</v>
      </c>
      <c r="C189" s="233" t="s">
        <v>159</v>
      </c>
      <c r="D189" s="233" t="s">
        <v>191</v>
      </c>
      <c r="E189" s="234">
        <v>18303</v>
      </c>
      <c r="F189" s="233" t="s">
        <v>161</v>
      </c>
      <c r="G189" s="234">
        <v>27</v>
      </c>
      <c r="H189" s="233" t="s">
        <v>476</v>
      </c>
      <c r="I189" s="233" t="s">
        <v>290</v>
      </c>
      <c r="J189" s="233" t="s">
        <v>458</v>
      </c>
      <c r="K189" s="233" t="s">
        <v>473</v>
      </c>
      <c r="L189" s="235">
        <v>0.2857143</v>
      </c>
      <c r="M189" s="235">
        <v>13</v>
      </c>
      <c r="N189" s="235">
        <v>10</v>
      </c>
      <c r="O189" s="234">
        <v>13</v>
      </c>
      <c r="P189" s="234">
        <v>24</v>
      </c>
      <c r="Q189" s="234">
        <v>3</v>
      </c>
      <c r="R189" s="234">
        <v>13</v>
      </c>
      <c r="S189" s="234">
        <v>24</v>
      </c>
      <c r="T189" s="234">
        <v>3</v>
      </c>
      <c r="U189" s="234">
        <v>23</v>
      </c>
      <c r="V189" s="234">
        <v>1</v>
      </c>
      <c r="W189" s="235">
        <v>31</v>
      </c>
      <c r="X189" s="235">
        <v>25</v>
      </c>
      <c r="Y189" s="234">
        <v>7.9</v>
      </c>
      <c r="Z189" s="235">
        <v>1.0833333333333333</v>
      </c>
      <c r="AA189" s="235">
        <v>0.5166666666666667</v>
      </c>
      <c r="AB189" s="234" t="s">
        <v>166</v>
      </c>
      <c r="AC189" s="235">
        <v>276</v>
      </c>
      <c r="AD189" s="235">
        <v>132</v>
      </c>
      <c r="AE189" s="234">
        <v>3315</v>
      </c>
      <c r="AF189" s="234">
        <v>35</v>
      </c>
      <c r="AG189" s="234">
        <v>70</v>
      </c>
      <c r="AH189" s="233" t="s">
        <v>167</v>
      </c>
      <c r="AI189" s="236" t="s">
        <v>168</v>
      </c>
    </row>
    <row r="190" spans="1:35" ht="12.75">
      <c r="A190" s="233">
        <v>153</v>
      </c>
      <c r="B190" s="233" t="s">
        <v>159</v>
      </c>
      <c r="C190" s="233" t="s">
        <v>159</v>
      </c>
      <c r="D190" s="233" t="s">
        <v>191</v>
      </c>
      <c r="E190" s="234">
        <v>18304</v>
      </c>
      <c r="F190" s="233" t="s">
        <v>161</v>
      </c>
      <c r="G190" s="234">
        <v>31</v>
      </c>
      <c r="H190" s="233" t="s">
        <v>181</v>
      </c>
      <c r="I190" s="233" t="s">
        <v>463</v>
      </c>
      <c r="J190" s="233" t="s">
        <v>458</v>
      </c>
      <c r="K190" s="233" t="s">
        <v>473</v>
      </c>
      <c r="L190" s="235">
        <v>0.2285714</v>
      </c>
      <c r="M190" s="235">
        <v>11</v>
      </c>
      <c r="N190" s="235">
        <v>8</v>
      </c>
      <c r="O190" s="234">
        <v>11</v>
      </c>
      <c r="P190" s="234">
        <v>18</v>
      </c>
      <c r="Q190" s="234">
        <v>1</v>
      </c>
      <c r="R190" s="234">
        <v>8</v>
      </c>
      <c r="S190" s="234">
        <v>15</v>
      </c>
      <c r="T190" s="234">
        <v>1</v>
      </c>
      <c r="U190" s="234">
        <v>12</v>
      </c>
      <c r="V190" s="234">
        <v>1</v>
      </c>
      <c r="W190" s="235">
        <v>31</v>
      </c>
      <c r="X190" s="235">
        <v>21</v>
      </c>
      <c r="Y190" s="234">
        <v>7.9</v>
      </c>
      <c r="Z190" s="235">
        <v>0.6666666666666666</v>
      </c>
      <c r="AA190" s="235">
        <v>0.5166666666666667</v>
      </c>
      <c r="AB190" s="234" t="s">
        <v>166</v>
      </c>
      <c r="AC190" s="235">
        <v>170</v>
      </c>
      <c r="AD190" s="235">
        <v>132</v>
      </c>
      <c r="AE190" s="234">
        <v>2805</v>
      </c>
      <c r="AF190" s="234">
        <v>35</v>
      </c>
      <c r="AG190" s="234">
        <v>70</v>
      </c>
      <c r="AH190" s="233" t="s">
        <v>167</v>
      </c>
      <c r="AI190" s="236" t="s">
        <v>168</v>
      </c>
    </row>
    <row r="191" spans="1:35" ht="12.75">
      <c r="A191" s="233">
        <v>153</v>
      </c>
      <c r="B191" s="233" t="s">
        <v>159</v>
      </c>
      <c r="C191" s="233" t="s">
        <v>159</v>
      </c>
      <c r="D191" s="233" t="s">
        <v>191</v>
      </c>
      <c r="E191" s="234">
        <v>18306</v>
      </c>
      <c r="F191" s="233" t="s">
        <v>161</v>
      </c>
      <c r="G191" s="234">
        <v>28</v>
      </c>
      <c r="H191" s="233" t="s">
        <v>323</v>
      </c>
      <c r="I191" s="233" t="s">
        <v>388</v>
      </c>
      <c r="J191" s="233" t="s">
        <v>458</v>
      </c>
      <c r="K191" s="233" t="s">
        <v>473</v>
      </c>
      <c r="L191" s="235">
        <v>0.3714286</v>
      </c>
      <c r="M191" s="235">
        <v>15</v>
      </c>
      <c r="N191" s="235">
        <v>13</v>
      </c>
      <c r="O191" s="234">
        <v>15</v>
      </c>
      <c r="P191" s="234">
        <v>24</v>
      </c>
      <c r="Q191" s="234">
        <v>8</v>
      </c>
      <c r="R191" s="234">
        <v>13</v>
      </c>
      <c r="S191" s="234">
        <v>21</v>
      </c>
      <c r="T191" s="234">
        <v>6</v>
      </c>
      <c r="U191" s="234">
        <v>22</v>
      </c>
      <c r="V191" s="234">
        <v>7</v>
      </c>
      <c r="W191" s="235">
        <v>35</v>
      </c>
      <c r="X191" s="235">
        <v>26</v>
      </c>
      <c r="Y191" s="234">
        <v>7.9</v>
      </c>
      <c r="Z191" s="235">
        <v>0.9166666666666666</v>
      </c>
      <c r="AA191" s="235">
        <v>0.5833333333333334</v>
      </c>
      <c r="AB191" s="234" t="s">
        <v>166</v>
      </c>
      <c r="AC191" s="235">
        <v>234</v>
      </c>
      <c r="AD191" s="235">
        <v>149</v>
      </c>
      <c r="AE191" s="234">
        <v>3825</v>
      </c>
      <c r="AF191" s="234">
        <v>35</v>
      </c>
      <c r="AG191" s="234">
        <v>70</v>
      </c>
      <c r="AH191" s="233" t="s">
        <v>167</v>
      </c>
      <c r="AI191" s="236" t="s">
        <v>191</v>
      </c>
    </row>
    <row r="192" spans="1:35" ht="12.75">
      <c r="A192" s="233">
        <v>153</v>
      </c>
      <c r="B192" s="233" t="s">
        <v>159</v>
      </c>
      <c r="C192" s="233" t="s">
        <v>159</v>
      </c>
      <c r="D192" s="233" t="s">
        <v>191</v>
      </c>
      <c r="E192" s="234">
        <v>18308</v>
      </c>
      <c r="F192" s="233" t="s">
        <v>161</v>
      </c>
      <c r="G192" s="234">
        <v>25</v>
      </c>
      <c r="H192" s="233" t="s">
        <v>477</v>
      </c>
      <c r="I192" s="233" t="s">
        <v>478</v>
      </c>
      <c r="J192" s="233" t="s">
        <v>458</v>
      </c>
      <c r="K192" s="233" t="s">
        <v>473</v>
      </c>
      <c r="L192" s="235">
        <v>0.4285714</v>
      </c>
      <c r="M192" s="235">
        <v>16</v>
      </c>
      <c r="N192" s="235">
        <v>15</v>
      </c>
      <c r="O192" s="234">
        <v>16</v>
      </c>
      <c r="P192" s="234">
        <v>26</v>
      </c>
      <c r="Q192" s="234">
        <v>7</v>
      </c>
      <c r="R192" s="234">
        <v>11</v>
      </c>
      <c r="S192" s="234">
        <v>22</v>
      </c>
      <c r="T192" s="234">
        <v>3</v>
      </c>
      <c r="U192" s="234">
        <v>24</v>
      </c>
      <c r="V192" s="234">
        <v>6</v>
      </c>
      <c r="W192" s="235">
        <v>36</v>
      </c>
      <c r="X192" s="235">
        <v>27</v>
      </c>
      <c r="Y192" s="234">
        <v>7.9</v>
      </c>
      <c r="Z192" s="235">
        <v>0.9333333333333333</v>
      </c>
      <c r="AA192" s="235">
        <v>0.6</v>
      </c>
      <c r="AB192" s="234" t="s">
        <v>166</v>
      </c>
      <c r="AC192" s="235">
        <v>238</v>
      </c>
      <c r="AD192" s="235">
        <v>153</v>
      </c>
      <c r="AE192" s="234">
        <v>4080</v>
      </c>
      <c r="AF192" s="234">
        <v>35</v>
      </c>
      <c r="AG192" s="234">
        <v>70</v>
      </c>
      <c r="AH192" s="233" t="s">
        <v>167</v>
      </c>
      <c r="AI192" s="236" t="s">
        <v>168</v>
      </c>
    </row>
    <row r="193" spans="1:35" ht="12.75">
      <c r="A193" s="233">
        <v>153</v>
      </c>
      <c r="B193" s="233" t="s">
        <v>159</v>
      </c>
      <c r="C193" s="233" t="s">
        <v>159</v>
      </c>
      <c r="D193" s="233" t="s">
        <v>191</v>
      </c>
      <c r="E193" s="234">
        <v>18309</v>
      </c>
      <c r="F193" s="233" t="s">
        <v>161</v>
      </c>
      <c r="G193" s="234">
        <v>32</v>
      </c>
      <c r="H193" s="233" t="s">
        <v>238</v>
      </c>
      <c r="I193" s="233" t="s">
        <v>479</v>
      </c>
      <c r="J193" s="233" t="s">
        <v>458</v>
      </c>
      <c r="K193" s="233" t="s">
        <v>473</v>
      </c>
      <c r="L193" s="235">
        <v>0.5428572</v>
      </c>
      <c r="M193" s="235">
        <v>21</v>
      </c>
      <c r="N193" s="235">
        <v>19</v>
      </c>
      <c r="O193" s="234">
        <v>21</v>
      </c>
      <c r="P193" s="234">
        <v>30</v>
      </c>
      <c r="Q193" s="234">
        <v>12</v>
      </c>
      <c r="R193" s="234">
        <v>17</v>
      </c>
      <c r="S193" s="234">
        <v>27</v>
      </c>
      <c r="T193" s="234">
        <v>9</v>
      </c>
      <c r="U193" s="234">
        <v>26</v>
      </c>
      <c r="V193" s="234">
        <v>11</v>
      </c>
      <c r="W193" s="235">
        <v>37</v>
      </c>
      <c r="X193" s="235">
        <v>34</v>
      </c>
      <c r="Y193" s="234">
        <v>7.9</v>
      </c>
      <c r="Z193" s="235">
        <v>0.95</v>
      </c>
      <c r="AA193" s="235">
        <v>0.6166666666666667</v>
      </c>
      <c r="AB193" s="234" t="s">
        <v>166</v>
      </c>
      <c r="AC193" s="235">
        <v>242</v>
      </c>
      <c r="AD193" s="235">
        <v>157</v>
      </c>
      <c r="AE193" s="234">
        <v>5355</v>
      </c>
      <c r="AF193" s="234">
        <v>35</v>
      </c>
      <c r="AG193" s="234">
        <v>70</v>
      </c>
      <c r="AH193" s="233" t="s">
        <v>167</v>
      </c>
      <c r="AI193" s="236" t="s">
        <v>168</v>
      </c>
    </row>
    <row r="194" spans="1:35" ht="12.75">
      <c r="A194" s="233">
        <v>153</v>
      </c>
      <c r="B194" s="233" t="s">
        <v>159</v>
      </c>
      <c r="C194" s="233" t="s">
        <v>159</v>
      </c>
      <c r="D194" s="233" t="s">
        <v>191</v>
      </c>
      <c r="E194" s="234">
        <v>18307</v>
      </c>
      <c r="F194" s="233" t="s">
        <v>161</v>
      </c>
      <c r="G194" s="234">
        <v>22</v>
      </c>
      <c r="H194" s="233" t="s">
        <v>480</v>
      </c>
      <c r="I194" s="233" t="s">
        <v>244</v>
      </c>
      <c r="J194" s="233" t="s">
        <v>458</v>
      </c>
      <c r="K194" s="233" t="s">
        <v>473</v>
      </c>
      <c r="L194" s="235">
        <v>0.6571429</v>
      </c>
      <c r="M194" s="235">
        <v>25</v>
      </c>
      <c r="N194" s="235">
        <v>23</v>
      </c>
      <c r="O194" s="234">
        <v>25</v>
      </c>
      <c r="P194" s="234">
        <v>41</v>
      </c>
      <c r="Q194" s="234">
        <v>12</v>
      </c>
      <c r="R194" s="234">
        <v>18</v>
      </c>
      <c r="S194" s="234">
        <v>29</v>
      </c>
      <c r="T194" s="234">
        <v>8</v>
      </c>
      <c r="U194" s="234">
        <v>39</v>
      </c>
      <c r="V194" s="234">
        <v>11</v>
      </c>
      <c r="W194" s="235">
        <v>37</v>
      </c>
      <c r="X194" s="235">
        <v>41</v>
      </c>
      <c r="Y194" s="234">
        <v>7.9</v>
      </c>
      <c r="Z194" s="235">
        <v>1.2</v>
      </c>
      <c r="AA194" s="235">
        <v>0.6166666666666667</v>
      </c>
      <c r="AB194" s="234" t="s">
        <v>166</v>
      </c>
      <c r="AC194" s="235">
        <v>306</v>
      </c>
      <c r="AD194" s="235">
        <v>157</v>
      </c>
      <c r="AE194" s="234">
        <v>6375</v>
      </c>
      <c r="AF194" s="234">
        <v>35</v>
      </c>
      <c r="AG194" s="234">
        <v>70</v>
      </c>
      <c r="AH194" s="233" t="s">
        <v>167</v>
      </c>
      <c r="AI194" s="236" t="s">
        <v>168</v>
      </c>
    </row>
    <row r="195" spans="1:35" ht="12.75">
      <c r="A195" s="233">
        <v>153</v>
      </c>
      <c r="B195" s="233" t="s">
        <v>159</v>
      </c>
      <c r="C195" s="233" t="s">
        <v>159</v>
      </c>
      <c r="D195" s="233" t="s">
        <v>191</v>
      </c>
      <c r="E195" s="234">
        <v>15403</v>
      </c>
      <c r="F195" s="233" t="s">
        <v>161</v>
      </c>
      <c r="G195" s="234">
        <v>25</v>
      </c>
      <c r="H195" s="233" t="s">
        <v>401</v>
      </c>
      <c r="I195" s="233" t="s">
        <v>451</v>
      </c>
      <c r="J195" s="233" t="s">
        <v>458</v>
      </c>
      <c r="K195" s="233" t="s">
        <v>473</v>
      </c>
      <c r="L195" s="235">
        <v>0.5142857</v>
      </c>
      <c r="M195" s="235">
        <v>20</v>
      </c>
      <c r="N195" s="235">
        <v>18</v>
      </c>
      <c r="O195" s="234">
        <v>20</v>
      </c>
      <c r="P195" s="234">
        <v>35</v>
      </c>
      <c r="Q195" s="234">
        <v>12</v>
      </c>
      <c r="R195" s="234">
        <v>17</v>
      </c>
      <c r="S195" s="234">
        <v>30</v>
      </c>
      <c r="T195" s="234">
        <v>8</v>
      </c>
      <c r="U195" s="234">
        <v>29</v>
      </c>
      <c r="V195" s="234">
        <v>10</v>
      </c>
      <c r="W195" s="235">
        <v>37</v>
      </c>
      <c r="X195" s="235">
        <v>32</v>
      </c>
      <c r="Y195" s="234">
        <v>7.9</v>
      </c>
      <c r="Z195" s="235">
        <v>1.0833333333333333</v>
      </c>
      <c r="AA195" s="235">
        <v>0.6166666666666667</v>
      </c>
      <c r="AB195" s="234" t="s">
        <v>166</v>
      </c>
      <c r="AC195" s="235">
        <v>276</v>
      </c>
      <c r="AD195" s="235">
        <v>157</v>
      </c>
      <c r="AE195" s="234">
        <v>5100</v>
      </c>
      <c r="AF195" s="234">
        <v>35</v>
      </c>
      <c r="AG195" s="234">
        <v>70</v>
      </c>
      <c r="AH195" s="233" t="s">
        <v>167</v>
      </c>
      <c r="AI195" s="236" t="s">
        <v>168</v>
      </c>
    </row>
    <row r="196" spans="1:35" ht="12.75">
      <c r="A196" s="233">
        <v>153</v>
      </c>
      <c r="B196" s="233" t="s">
        <v>159</v>
      </c>
      <c r="C196" s="233" t="s">
        <v>159</v>
      </c>
      <c r="D196" s="233" t="s">
        <v>191</v>
      </c>
      <c r="E196" s="234">
        <v>18304</v>
      </c>
      <c r="F196" s="233" t="s">
        <v>161</v>
      </c>
      <c r="G196" s="234">
        <v>30</v>
      </c>
      <c r="H196" s="233" t="s">
        <v>204</v>
      </c>
      <c r="I196" s="233" t="s">
        <v>481</v>
      </c>
      <c r="J196" s="233" t="s">
        <v>458</v>
      </c>
      <c r="K196" s="233" t="s">
        <v>473</v>
      </c>
      <c r="L196" s="235">
        <v>0.4571429</v>
      </c>
      <c r="M196" s="235">
        <v>18</v>
      </c>
      <c r="N196" s="235">
        <v>16</v>
      </c>
      <c r="O196" s="234">
        <v>18</v>
      </c>
      <c r="P196" s="234">
        <v>26</v>
      </c>
      <c r="Q196" s="234">
        <v>10</v>
      </c>
      <c r="R196" s="234">
        <v>18</v>
      </c>
      <c r="S196" s="234">
        <v>26</v>
      </c>
      <c r="T196" s="234">
        <v>10</v>
      </c>
      <c r="U196" s="234">
        <v>24</v>
      </c>
      <c r="V196" s="234">
        <v>10</v>
      </c>
      <c r="W196" s="235">
        <v>35</v>
      </c>
      <c r="X196" s="235">
        <v>31</v>
      </c>
      <c r="Y196" s="234">
        <v>7.9</v>
      </c>
      <c r="Z196" s="235">
        <v>1.1333333333333333</v>
      </c>
      <c r="AA196" s="235">
        <v>0.5833333333333334</v>
      </c>
      <c r="AB196" s="234" t="s">
        <v>166</v>
      </c>
      <c r="AC196" s="235">
        <v>289</v>
      </c>
      <c r="AD196" s="235">
        <v>149</v>
      </c>
      <c r="AE196" s="234">
        <v>4590</v>
      </c>
      <c r="AF196" s="234">
        <v>35</v>
      </c>
      <c r="AG196" s="234">
        <v>70</v>
      </c>
      <c r="AH196" s="233" t="s">
        <v>167</v>
      </c>
      <c r="AI196" s="236" t="s">
        <v>168</v>
      </c>
    </row>
    <row r="197" spans="1:35" ht="12.75">
      <c r="A197" s="233">
        <v>153</v>
      </c>
      <c r="B197" s="233" t="s">
        <v>159</v>
      </c>
      <c r="C197" s="233" t="s">
        <v>159</v>
      </c>
      <c r="D197" s="233" t="s">
        <v>191</v>
      </c>
      <c r="E197" s="234">
        <v>18306</v>
      </c>
      <c r="F197" s="233" t="s">
        <v>161</v>
      </c>
      <c r="G197" s="234">
        <v>28</v>
      </c>
      <c r="H197" s="233" t="s">
        <v>482</v>
      </c>
      <c r="I197" s="233" t="s">
        <v>483</v>
      </c>
      <c r="J197" s="233" t="s">
        <v>458</v>
      </c>
      <c r="K197" s="233" t="s">
        <v>473</v>
      </c>
      <c r="L197" s="235">
        <v>0.4</v>
      </c>
      <c r="M197" s="235">
        <v>16</v>
      </c>
      <c r="N197" s="235">
        <v>14</v>
      </c>
      <c r="O197" s="234">
        <v>16</v>
      </c>
      <c r="P197" s="234">
        <v>23</v>
      </c>
      <c r="Q197" s="234">
        <v>11</v>
      </c>
      <c r="R197" s="234">
        <v>13</v>
      </c>
      <c r="S197" s="234">
        <v>21</v>
      </c>
      <c r="T197" s="234">
        <v>10</v>
      </c>
      <c r="U197" s="234">
        <v>21</v>
      </c>
      <c r="V197" s="234">
        <v>8</v>
      </c>
      <c r="W197" s="235">
        <v>35</v>
      </c>
      <c r="X197" s="235">
        <v>27</v>
      </c>
      <c r="Y197" s="234">
        <v>7.9</v>
      </c>
      <c r="Z197" s="235">
        <v>0.7333333333333333</v>
      </c>
      <c r="AA197" s="235">
        <v>0.5833333333333334</v>
      </c>
      <c r="AB197" s="234" t="s">
        <v>166</v>
      </c>
      <c r="AC197" s="235">
        <v>187</v>
      </c>
      <c r="AD197" s="235">
        <v>149</v>
      </c>
      <c r="AE197" s="234">
        <v>4080</v>
      </c>
      <c r="AF197" s="234">
        <v>35</v>
      </c>
      <c r="AG197" s="234">
        <v>70</v>
      </c>
      <c r="AH197" s="233" t="s">
        <v>167</v>
      </c>
      <c r="AI197" s="236" t="s">
        <v>191</v>
      </c>
    </row>
    <row r="198" spans="1:35" ht="12.75">
      <c r="A198" s="233">
        <v>183</v>
      </c>
      <c r="B198" s="233" t="s">
        <v>159</v>
      </c>
      <c r="C198" s="233" t="s">
        <v>159</v>
      </c>
      <c r="D198" s="233" t="s">
        <v>160</v>
      </c>
      <c r="E198" s="234">
        <v>18301</v>
      </c>
      <c r="F198" s="233" t="s">
        <v>161</v>
      </c>
      <c r="G198" s="234">
        <v>31</v>
      </c>
      <c r="H198" s="233" t="s">
        <v>484</v>
      </c>
      <c r="I198" s="233" t="s">
        <v>455</v>
      </c>
      <c r="J198" s="233" t="s">
        <v>485</v>
      </c>
      <c r="K198" s="233" t="s">
        <v>457</v>
      </c>
      <c r="L198" s="235">
        <v>0.6285715</v>
      </c>
      <c r="M198" s="235">
        <v>28</v>
      </c>
      <c r="N198" s="235">
        <v>22</v>
      </c>
      <c r="O198" s="234">
        <v>28</v>
      </c>
      <c r="P198" s="234">
        <v>42</v>
      </c>
      <c r="Q198" s="234">
        <v>17</v>
      </c>
      <c r="R198" s="234">
        <v>19</v>
      </c>
      <c r="S198" s="234">
        <v>23</v>
      </c>
      <c r="T198" s="234">
        <v>11</v>
      </c>
      <c r="U198" s="234">
        <v>33</v>
      </c>
      <c r="V198" s="234">
        <v>13</v>
      </c>
      <c r="W198" s="235">
        <v>35</v>
      </c>
      <c r="X198" s="235">
        <v>48</v>
      </c>
      <c r="Y198" s="234">
        <v>10.6</v>
      </c>
      <c r="Z198" s="235">
        <v>0.9833333333333333</v>
      </c>
      <c r="AA198" s="235">
        <v>0.5833333333333334</v>
      </c>
      <c r="AB198" s="234" t="s">
        <v>166</v>
      </c>
      <c r="AC198" s="235">
        <v>251</v>
      </c>
      <c r="AD198" s="235">
        <v>149</v>
      </c>
      <c r="AE198" s="234">
        <v>7140</v>
      </c>
      <c r="AF198" s="234">
        <v>35</v>
      </c>
      <c r="AG198" s="234">
        <v>70</v>
      </c>
      <c r="AH198" s="233" t="s">
        <v>167</v>
      </c>
      <c r="AI198" s="236" t="s">
        <v>191</v>
      </c>
    </row>
    <row r="199" spans="1:35" ht="12.75">
      <c r="A199" s="233">
        <v>183</v>
      </c>
      <c r="B199" s="233" t="s">
        <v>159</v>
      </c>
      <c r="C199" s="233" t="s">
        <v>159</v>
      </c>
      <c r="D199" s="233" t="s">
        <v>160</v>
      </c>
      <c r="E199" s="234">
        <v>18302</v>
      </c>
      <c r="F199" s="233" t="s">
        <v>161</v>
      </c>
      <c r="G199" s="234">
        <v>32</v>
      </c>
      <c r="H199" s="233" t="s">
        <v>486</v>
      </c>
      <c r="I199" s="233" t="s">
        <v>487</v>
      </c>
      <c r="J199" s="233" t="s">
        <v>485</v>
      </c>
      <c r="K199" s="233" t="s">
        <v>457</v>
      </c>
      <c r="L199" s="235">
        <v>0.5142857</v>
      </c>
      <c r="M199" s="235">
        <v>23</v>
      </c>
      <c r="N199" s="235">
        <v>18</v>
      </c>
      <c r="O199" s="234">
        <v>23</v>
      </c>
      <c r="P199" s="234">
        <v>37</v>
      </c>
      <c r="Q199" s="234">
        <v>15</v>
      </c>
      <c r="R199" s="234">
        <v>23</v>
      </c>
      <c r="S199" s="234">
        <v>37</v>
      </c>
      <c r="T199" s="234">
        <v>15</v>
      </c>
      <c r="U199" s="234">
        <v>27</v>
      </c>
      <c r="V199" s="234">
        <v>10</v>
      </c>
      <c r="W199" s="235">
        <v>35</v>
      </c>
      <c r="X199" s="235">
        <v>39</v>
      </c>
      <c r="Y199" s="234">
        <v>10.6</v>
      </c>
      <c r="Z199" s="235">
        <v>0.9833333333333333</v>
      </c>
      <c r="AA199" s="235">
        <v>0.5833333333333334</v>
      </c>
      <c r="AB199" s="234" t="s">
        <v>166</v>
      </c>
      <c r="AC199" s="235">
        <v>251</v>
      </c>
      <c r="AD199" s="235">
        <v>149</v>
      </c>
      <c r="AE199" s="234">
        <v>5865</v>
      </c>
      <c r="AF199" s="234">
        <v>35</v>
      </c>
      <c r="AG199" s="234">
        <v>70</v>
      </c>
      <c r="AH199" s="233" t="s">
        <v>167</v>
      </c>
      <c r="AI199" s="236" t="s">
        <v>168</v>
      </c>
    </row>
    <row r="200" spans="1:35" ht="12.75">
      <c r="A200" s="233">
        <v>183</v>
      </c>
      <c r="B200" s="233" t="s">
        <v>159</v>
      </c>
      <c r="C200" s="233" t="s">
        <v>159</v>
      </c>
      <c r="D200" s="233" t="s">
        <v>160</v>
      </c>
      <c r="E200" s="234">
        <v>18303</v>
      </c>
      <c r="F200" s="233" t="s">
        <v>161</v>
      </c>
      <c r="G200" s="234">
        <v>28</v>
      </c>
      <c r="H200" s="233" t="s">
        <v>163</v>
      </c>
      <c r="I200" s="233" t="s">
        <v>459</v>
      </c>
      <c r="J200" s="233" t="s">
        <v>485</v>
      </c>
      <c r="K200" s="233" t="s">
        <v>457</v>
      </c>
      <c r="L200" s="235">
        <v>0.3428572</v>
      </c>
      <c r="M200" s="235">
        <v>19</v>
      </c>
      <c r="N200" s="235">
        <v>12</v>
      </c>
      <c r="O200" s="234">
        <v>19</v>
      </c>
      <c r="P200" s="234">
        <v>27</v>
      </c>
      <c r="Q200" s="234">
        <v>13</v>
      </c>
      <c r="R200" s="234">
        <v>19</v>
      </c>
      <c r="S200" s="234">
        <v>27</v>
      </c>
      <c r="T200" s="234">
        <v>13</v>
      </c>
      <c r="U200" s="234">
        <v>20</v>
      </c>
      <c r="V200" s="234">
        <v>6</v>
      </c>
      <c r="W200" s="235">
        <v>35</v>
      </c>
      <c r="X200" s="235">
        <v>33</v>
      </c>
      <c r="Y200" s="234">
        <v>10.6</v>
      </c>
      <c r="Z200" s="235">
        <v>0.9833333333333333</v>
      </c>
      <c r="AA200" s="235">
        <v>0.5833333333333334</v>
      </c>
      <c r="AB200" s="234" t="s">
        <v>166</v>
      </c>
      <c r="AC200" s="235">
        <v>251</v>
      </c>
      <c r="AD200" s="235">
        <v>149</v>
      </c>
      <c r="AE200" s="234">
        <v>4845</v>
      </c>
      <c r="AF200" s="234">
        <v>35</v>
      </c>
      <c r="AG200" s="234">
        <v>70</v>
      </c>
      <c r="AH200" s="233" t="s">
        <v>167</v>
      </c>
      <c r="AI200" s="236" t="s">
        <v>168</v>
      </c>
    </row>
    <row r="201" spans="1:35" ht="12.75">
      <c r="A201" s="233">
        <v>183</v>
      </c>
      <c r="B201" s="233" t="s">
        <v>159</v>
      </c>
      <c r="C201" s="233" t="s">
        <v>159</v>
      </c>
      <c r="D201" s="233" t="s">
        <v>160</v>
      </c>
      <c r="E201" s="234">
        <v>18304</v>
      </c>
      <c r="F201" s="233" t="s">
        <v>161</v>
      </c>
      <c r="G201" s="234">
        <v>30</v>
      </c>
      <c r="H201" s="233" t="s">
        <v>281</v>
      </c>
      <c r="I201" s="233" t="s">
        <v>182</v>
      </c>
      <c r="J201" s="233" t="s">
        <v>485</v>
      </c>
      <c r="K201" s="233" t="s">
        <v>457</v>
      </c>
      <c r="L201" s="235">
        <v>0.3714286</v>
      </c>
      <c r="M201" s="235">
        <v>20</v>
      </c>
      <c r="N201" s="235">
        <v>13</v>
      </c>
      <c r="O201" s="234">
        <v>20</v>
      </c>
      <c r="P201" s="234">
        <v>28</v>
      </c>
      <c r="Q201" s="234">
        <v>10</v>
      </c>
      <c r="R201" s="234">
        <v>20</v>
      </c>
      <c r="S201" s="234">
        <v>28</v>
      </c>
      <c r="T201" s="234">
        <v>10</v>
      </c>
      <c r="U201" s="234">
        <v>20</v>
      </c>
      <c r="V201" s="234">
        <v>7</v>
      </c>
      <c r="W201" s="235">
        <v>35</v>
      </c>
      <c r="X201" s="235">
        <v>34</v>
      </c>
      <c r="Y201" s="234">
        <v>10.6</v>
      </c>
      <c r="Z201" s="235">
        <v>0.9833333333333333</v>
      </c>
      <c r="AA201" s="235">
        <v>0.5833333333333334</v>
      </c>
      <c r="AB201" s="234" t="s">
        <v>166</v>
      </c>
      <c r="AC201" s="235">
        <v>251</v>
      </c>
      <c r="AD201" s="235">
        <v>149</v>
      </c>
      <c r="AE201" s="234">
        <v>5100</v>
      </c>
      <c r="AF201" s="234">
        <v>35</v>
      </c>
      <c r="AG201" s="234">
        <v>70</v>
      </c>
      <c r="AH201" s="233" t="s">
        <v>167</v>
      </c>
      <c r="AI201" s="236" t="s">
        <v>168</v>
      </c>
    </row>
    <row r="202" spans="1:35" ht="12.75">
      <c r="A202" s="233">
        <v>183</v>
      </c>
      <c r="B202" s="233" t="s">
        <v>159</v>
      </c>
      <c r="C202" s="233" t="s">
        <v>159</v>
      </c>
      <c r="D202" s="233" t="s">
        <v>160</v>
      </c>
      <c r="E202" s="234">
        <v>18601</v>
      </c>
      <c r="F202" s="233" t="s">
        <v>161</v>
      </c>
      <c r="G202" s="234">
        <v>23</v>
      </c>
      <c r="H202" s="233" t="s">
        <v>253</v>
      </c>
      <c r="I202" s="233" t="s">
        <v>488</v>
      </c>
      <c r="J202" s="233" t="s">
        <v>485</v>
      </c>
      <c r="K202" s="233" t="s">
        <v>457</v>
      </c>
      <c r="L202" s="235">
        <v>0.4</v>
      </c>
      <c r="M202" s="235">
        <v>19</v>
      </c>
      <c r="N202" s="235">
        <v>14</v>
      </c>
      <c r="O202" s="234">
        <v>19</v>
      </c>
      <c r="P202" s="234">
        <v>27</v>
      </c>
      <c r="Q202" s="234">
        <v>10</v>
      </c>
      <c r="R202" s="234">
        <v>19</v>
      </c>
      <c r="S202" s="234">
        <v>27</v>
      </c>
      <c r="T202" s="234">
        <v>10</v>
      </c>
      <c r="U202" s="234">
        <v>20</v>
      </c>
      <c r="V202" s="234">
        <v>5</v>
      </c>
      <c r="W202" s="235">
        <v>36</v>
      </c>
      <c r="X202" s="235">
        <v>32</v>
      </c>
      <c r="Y202" s="234">
        <v>10.6</v>
      </c>
      <c r="Z202" s="235">
        <v>1.0166666666666666</v>
      </c>
      <c r="AA202" s="235">
        <v>0.6</v>
      </c>
      <c r="AB202" s="234" t="s">
        <v>166</v>
      </c>
      <c r="AC202" s="235">
        <v>259</v>
      </c>
      <c r="AD202" s="235">
        <v>153</v>
      </c>
      <c r="AE202" s="234">
        <v>4845</v>
      </c>
      <c r="AF202" s="234">
        <v>35</v>
      </c>
      <c r="AG202" s="234">
        <v>70</v>
      </c>
      <c r="AH202" s="233" t="s">
        <v>167</v>
      </c>
      <c r="AI202" s="236" t="s">
        <v>168</v>
      </c>
    </row>
    <row r="203" spans="1:35" ht="12.75">
      <c r="A203" s="233">
        <v>183</v>
      </c>
      <c r="B203" s="233" t="s">
        <v>159</v>
      </c>
      <c r="C203" s="233" t="s">
        <v>159</v>
      </c>
      <c r="D203" s="233" t="s">
        <v>160</v>
      </c>
      <c r="E203" s="234">
        <v>18301</v>
      </c>
      <c r="F203" s="233" t="s">
        <v>161</v>
      </c>
      <c r="G203" s="234">
        <v>31</v>
      </c>
      <c r="H203" s="233" t="s">
        <v>284</v>
      </c>
      <c r="I203" s="233" t="s">
        <v>296</v>
      </c>
      <c r="J203" s="233" t="s">
        <v>485</v>
      </c>
      <c r="K203" s="233" t="s">
        <v>457</v>
      </c>
      <c r="L203" s="235">
        <v>0.4571429</v>
      </c>
      <c r="M203" s="235">
        <v>19</v>
      </c>
      <c r="N203" s="235">
        <v>16</v>
      </c>
      <c r="O203" s="234">
        <v>19</v>
      </c>
      <c r="P203" s="234">
        <v>28</v>
      </c>
      <c r="Q203" s="234">
        <v>9</v>
      </c>
      <c r="R203" s="234">
        <v>14</v>
      </c>
      <c r="S203" s="234">
        <v>23</v>
      </c>
      <c r="T203" s="234">
        <v>6</v>
      </c>
      <c r="U203" s="234">
        <v>23</v>
      </c>
      <c r="V203" s="234">
        <v>9</v>
      </c>
      <c r="W203" s="235">
        <v>37</v>
      </c>
      <c r="X203" s="235">
        <v>31</v>
      </c>
      <c r="Y203" s="234">
        <v>10.6</v>
      </c>
      <c r="Z203" s="235">
        <v>1.3166666666666667</v>
      </c>
      <c r="AA203" s="235">
        <v>0.6166666666666667</v>
      </c>
      <c r="AB203" s="234" t="s">
        <v>166</v>
      </c>
      <c r="AC203" s="235">
        <v>336</v>
      </c>
      <c r="AD203" s="235">
        <v>157</v>
      </c>
      <c r="AE203" s="234">
        <v>4845</v>
      </c>
      <c r="AF203" s="234">
        <v>35</v>
      </c>
      <c r="AG203" s="234">
        <v>70</v>
      </c>
      <c r="AH203" s="233" t="s">
        <v>167</v>
      </c>
      <c r="AI203" s="236" t="s">
        <v>168</v>
      </c>
    </row>
    <row r="204" spans="1:35" ht="12.75">
      <c r="A204" s="233">
        <v>183</v>
      </c>
      <c r="B204" s="233" t="s">
        <v>159</v>
      </c>
      <c r="C204" s="233" t="s">
        <v>159</v>
      </c>
      <c r="D204" s="233" t="s">
        <v>160</v>
      </c>
      <c r="E204" s="234">
        <v>18305</v>
      </c>
      <c r="F204" s="233" t="s">
        <v>161</v>
      </c>
      <c r="G204" s="234">
        <v>30</v>
      </c>
      <c r="H204" s="233" t="s">
        <v>489</v>
      </c>
      <c r="I204" s="233" t="s">
        <v>490</v>
      </c>
      <c r="J204" s="233" t="s">
        <v>485</v>
      </c>
      <c r="K204" s="233" t="s">
        <v>457</v>
      </c>
      <c r="L204" s="235">
        <v>0.5428572</v>
      </c>
      <c r="M204" s="235">
        <v>24</v>
      </c>
      <c r="N204" s="235">
        <v>19</v>
      </c>
      <c r="O204" s="234">
        <v>24</v>
      </c>
      <c r="P204" s="234">
        <v>38</v>
      </c>
      <c r="Q204" s="234">
        <v>14</v>
      </c>
      <c r="R204" s="234">
        <v>24</v>
      </c>
      <c r="S204" s="234">
        <v>38</v>
      </c>
      <c r="T204" s="234">
        <v>14</v>
      </c>
      <c r="U204" s="234">
        <v>28</v>
      </c>
      <c r="V204" s="234">
        <v>9</v>
      </c>
      <c r="W204" s="235">
        <v>37</v>
      </c>
      <c r="X204" s="235">
        <v>39</v>
      </c>
      <c r="Y204" s="234">
        <v>10.6</v>
      </c>
      <c r="Z204" s="235">
        <v>1</v>
      </c>
      <c r="AA204" s="235">
        <v>0.6166666666666667</v>
      </c>
      <c r="AB204" s="234" t="s">
        <v>166</v>
      </c>
      <c r="AC204" s="235">
        <v>255</v>
      </c>
      <c r="AD204" s="235">
        <v>157</v>
      </c>
      <c r="AE204" s="234">
        <v>6120</v>
      </c>
      <c r="AF204" s="234">
        <v>35</v>
      </c>
      <c r="AG204" s="234">
        <v>70</v>
      </c>
      <c r="AH204" s="233" t="s">
        <v>167</v>
      </c>
      <c r="AI204" s="236" t="s">
        <v>191</v>
      </c>
    </row>
    <row r="205" spans="1:35" ht="12.75">
      <c r="A205" s="233">
        <v>183</v>
      </c>
      <c r="B205" s="233" t="s">
        <v>159</v>
      </c>
      <c r="C205" s="233" t="s">
        <v>159</v>
      </c>
      <c r="D205" s="233" t="s">
        <v>160</v>
      </c>
      <c r="E205" s="234">
        <v>18304</v>
      </c>
      <c r="F205" s="233" t="s">
        <v>161</v>
      </c>
      <c r="G205" s="234">
        <v>30</v>
      </c>
      <c r="H205" s="233" t="s">
        <v>193</v>
      </c>
      <c r="I205" s="233" t="s">
        <v>491</v>
      </c>
      <c r="J205" s="233" t="s">
        <v>485</v>
      </c>
      <c r="K205" s="233" t="s">
        <v>457</v>
      </c>
      <c r="L205" s="235">
        <v>0.4857143</v>
      </c>
      <c r="M205" s="235">
        <v>21</v>
      </c>
      <c r="N205" s="235">
        <v>17</v>
      </c>
      <c r="O205" s="234">
        <v>21</v>
      </c>
      <c r="P205" s="234">
        <v>35</v>
      </c>
      <c r="Q205" s="234">
        <v>10</v>
      </c>
      <c r="R205" s="234">
        <v>21</v>
      </c>
      <c r="S205" s="234">
        <v>35</v>
      </c>
      <c r="T205" s="234">
        <v>10</v>
      </c>
      <c r="U205" s="234">
        <v>27</v>
      </c>
      <c r="V205" s="234">
        <v>7</v>
      </c>
      <c r="W205" s="235">
        <v>38</v>
      </c>
      <c r="X205" s="235">
        <v>33</v>
      </c>
      <c r="Y205" s="234">
        <v>10.6</v>
      </c>
      <c r="Z205" s="235">
        <v>1.0333333333333334</v>
      </c>
      <c r="AA205" s="235">
        <v>0.6333333333333333</v>
      </c>
      <c r="AB205" s="234" t="s">
        <v>166</v>
      </c>
      <c r="AC205" s="235">
        <v>264</v>
      </c>
      <c r="AD205" s="235">
        <v>162</v>
      </c>
      <c r="AE205" s="234">
        <v>5355</v>
      </c>
      <c r="AF205" s="234">
        <v>35</v>
      </c>
      <c r="AG205" s="234">
        <v>70</v>
      </c>
      <c r="AH205" s="233" t="s">
        <v>167</v>
      </c>
      <c r="AI205" s="236" t="s">
        <v>191</v>
      </c>
    </row>
    <row r="206" spans="1:35" ht="12.75">
      <c r="A206" s="233">
        <v>183</v>
      </c>
      <c r="B206" s="233" t="s">
        <v>159</v>
      </c>
      <c r="C206" s="233" t="s">
        <v>159</v>
      </c>
      <c r="D206" s="233" t="s">
        <v>160</v>
      </c>
      <c r="E206" s="234">
        <v>18305</v>
      </c>
      <c r="F206" s="233" t="s">
        <v>161</v>
      </c>
      <c r="G206" s="234">
        <v>30</v>
      </c>
      <c r="H206" s="233" t="s">
        <v>492</v>
      </c>
      <c r="I206" s="233" t="s">
        <v>493</v>
      </c>
      <c r="J206" s="233" t="s">
        <v>485</v>
      </c>
      <c r="K206" s="233" t="s">
        <v>457</v>
      </c>
      <c r="L206" s="235">
        <v>0.3714286</v>
      </c>
      <c r="M206" s="235">
        <v>18</v>
      </c>
      <c r="N206" s="235">
        <v>13</v>
      </c>
      <c r="O206" s="234">
        <v>18</v>
      </c>
      <c r="P206" s="234">
        <v>32</v>
      </c>
      <c r="Q206" s="234">
        <v>9</v>
      </c>
      <c r="R206" s="234">
        <v>18</v>
      </c>
      <c r="S206" s="234">
        <v>32</v>
      </c>
      <c r="T206" s="234">
        <v>9</v>
      </c>
      <c r="U206" s="234">
        <v>20</v>
      </c>
      <c r="V206" s="234">
        <v>7</v>
      </c>
      <c r="W206" s="235">
        <v>38</v>
      </c>
      <c r="X206" s="235">
        <v>28</v>
      </c>
      <c r="Y206" s="234">
        <v>10.6</v>
      </c>
      <c r="Z206" s="235">
        <v>1.0333333333333334</v>
      </c>
      <c r="AA206" s="235">
        <v>0.6333333333333333</v>
      </c>
      <c r="AB206" s="234" t="s">
        <v>166</v>
      </c>
      <c r="AC206" s="235">
        <v>264</v>
      </c>
      <c r="AD206" s="235">
        <v>162</v>
      </c>
      <c r="AE206" s="234">
        <v>4590</v>
      </c>
      <c r="AF206" s="234">
        <v>35</v>
      </c>
      <c r="AG206" s="234">
        <v>70</v>
      </c>
      <c r="AH206" s="233" t="s">
        <v>167</v>
      </c>
      <c r="AI206" s="236" t="s">
        <v>191</v>
      </c>
    </row>
    <row r="207" spans="1:35" ht="12.75">
      <c r="A207" s="233">
        <v>183</v>
      </c>
      <c r="B207" s="233" t="s">
        <v>159</v>
      </c>
      <c r="C207" s="233" t="s">
        <v>159</v>
      </c>
      <c r="D207" s="233" t="s">
        <v>160</v>
      </c>
      <c r="E207" s="234">
        <v>18304</v>
      </c>
      <c r="F207" s="233" t="s">
        <v>161</v>
      </c>
      <c r="G207" s="234">
        <v>30</v>
      </c>
      <c r="H207" s="233" t="s">
        <v>494</v>
      </c>
      <c r="I207" s="233" t="s">
        <v>495</v>
      </c>
      <c r="J207" s="233" t="s">
        <v>485</v>
      </c>
      <c r="K207" s="233" t="s">
        <v>457</v>
      </c>
      <c r="L207" s="235">
        <v>0.4857143</v>
      </c>
      <c r="M207" s="235">
        <v>21</v>
      </c>
      <c r="N207" s="235">
        <v>17</v>
      </c>
      <c r="O207" s="234">
        <v>21</v>
      </c>
      <c r="P207" s="234">
        <v>31</v>
      </c>
      <c r="Q207" s="234">
        <v>14</v>
      </c>
      <c r="R207" s="234">
        <v>21</v>
      </c>
      <c r="S207" s="234">
        <v>31</v>
      </c>
      <c r="T207" s="234">
        <v>14</v>
      </c>
      <c r="U207" s="234">
        <v>27</v>
      </c>
      <c r="V207" s="234">
        <v>11</v>
      </c>
      <c r="W207" s="235">
        <v>40</v>
      </c>
      <c r="X207" s="235">
        <v>32</v>
      </c>
      <c r="Y207" s="234">
        <v>10.6</v>
      </c>
      <c r="Z207" s="235">
        <v>1.0666666666666667</v>
      </c>
      <c r="AA207" s="235">
        <v>0.6666666666666666</v>
      </c>
      <c r="AB207" s="234" t="s">
        <v>166</v>
      </c>
      <c r="AC207" s="235">
        <v>272</v>
      </c>
      <c r="AD207" s="235">
        <v>170</v>
      </c>
      <c r="AE207" s="234">
        <v>5355</v>
      </c>
      <c r="AF207" s="234">
        <v>35</v>
      </c>
      <c r="AG207" s="234">
        <v>70</v>
      </c>
      <c r="AH207" s="233" t="s">
        <v>167</v>
      </c>
      <c r="AI207" s="236" t="s">
        <v>191</v>
      </c>
    </row>
    <row r="208" spans="1:35" ht="12.75">
      <c r="A208" s="233">
        <v>183</v>
      </c>
      <c r="B208" s="233" t="s">
        <v>159</v>
      </c>
      <c r="C208" s="233" t="s">
        <v>159</v>
      </c>
      <c r="D208" s="233" t="s">
        <v>160</v>
      </c>
      <c r="E208" s="234">
        <v>18305</v>
      </c>
      <c r="F208" s="233" t="s">
        <v>161</v>
      </c>
      <c r="G208" s="234">
        <v>30</v>
      </c>
      <c r="H208" s="233" t="s">
        <v>496</v>
      </c>
      <c r="I208" s="233" t="s">
        <v>497</v>
      </c>
      <c r="J208" s="233" t="s">
        <v>485</v>
      </c>
      <c r="K208" s="233" t="s">
        <v>457</v>
      </c>
      <c r="L208" s="235">
        <v>0.5142857</v>
      </c>
      <c r="M208" s="235">
        <v>26</v>
      </c>
      <c r="N208" s="235">
        <v>18</v>
      </c>
      <c r="O208" s="234">
        <v>26</v>
      </c>
      <c r="P208" s="234">
        <v>43</v>
      </c>
      <c r="Q208" s="234">
        <v>16</v>
      </c>
      <c r="R208" s="234">
        <v>26</v>
      </c>
      <c r="S208" s="234">
        <v>43</v>
      </c>
      <c r="T208" s="234">
        <v>16</v>
      </c>
      <c r="U208" s="234">
        <v>35</v>
      </c>
      <c r="V208" s="234">
        <v>9</v>
      </c>
      <c r="W208" s="235">
        <v>40</v>
      </c>
      <c r="X208" s="235">
        <v>39</v>
      </c>
      <c r="Y208" s="234">
        <v>10.6</v>
      </c>
      <c r="Z208" s="235">
        <v>1.0666666666666667</v>
      </c>
      <c r="AA208" s="235">
        <v>0.6666666666666666</v>
      </c>
      <c r="AB208" s="234" t="s">
        <v>166</v>
      </c>
      <c r="AC208" s="235">
        <v>272</v>
      </c>
      <c r="AD208" s="235">
        <v>170</v>
      </c>
      <c r="AE208" s="234">
        <v>6630</v>
      </c>
      <c r="AF208" s="234">
        <v>35</v>
      </c>
      <c r="AG208" s="234">
        <v>70</v>
      </c>
      <c r="AH208" s="233" t="s">
        <v>167</v>
      </c>
      <c r="AI208" s="236" t="s">
        <v>191</v>
      </c>
    </row>
    <row r="209" spans="1:35" ht="12.75">
      <c r="A209" s="233">
        <v>183</v>
      </c>
      <c r="B209" s="233" t="s">
        <v>159</v>
      </c>
      <c r="C209" s="233" t="s">
        <v>159</v>
      </c>
      <c r="D209" s="233" t="s">
        <v>160</v>
      </c>
      <c r="E209" s="234">
        <v>18304</v>
      </c>
      <c r="F209" s="233" t="s">
        <v>161</v>
      </c>
      <c r="G209" s="234">
        <v>30</v>
      </c>
      <c r="H209" s="233" t="s">
        <v>498</v>
      </c>
      <c r="I209" s="233" t="s">
        <v>499</v>
      </c>
      <c r="J209" s="233" t="s">
        <v>485</v>
      </c>
      <c r="K209" s="233" t="s">
        <v>457</v>
      </c>
      <c r="L209" s="235">
        <v>0.5142857</v>
      </c>
      <c r="M209" s="235">
        <v>26</v>
      </c>
      <c r="N209" s="235">
        <v>18</v>
      </c>
      <c r="O209" s="234">
        <v>26</v>
      </c>
      <c r="P209" s="234">
        <v>46</v>
      </c>
      <c r="Q209" s="234">
        <v>17</v>
      </c>
      <c r="R209" s="234">
        <v>26</v>
      </c>
      <c r="S209" s="234">
        <v>46</v>
      </c>
      <c r="T209" s="234">
        <v>17</v>
      </c>
      <c r="U209" s="234">
        <v>32</v>
      </c>
      <c r="V209" s="234">
        <v>11</v>
      </c>
      <c r="W209" s="235">
        <v>40</v>
      </c>
      <c r="X209" s="235">
        <v>39</v>
      </c>
      <c r="Y209" s="234">
        <v>10.6</v>
      </c>
      <c r="Z209" s="235">
        <v>1.05</v>
      </c>
      <c r="AA209" s="235">
        <v>0.6666666666666666</v>
      </c>
      <c r="AB209" s="234" t="s">
        <v>166</v>
      </c>
      <c r="AC209" s="235">
        <v>268</v>
      </c>
      <c r="AD209" s="235">
        <v>170</v>
      </c>
      <c r="AE209" s="234">
        <v>6630</v>
      </c>
      <c r="AF209" s="234">
        <v>35</v>
      </c>
      <c r="AG209" s="234">
        <v>70</v>
      </c>
      <c r="AH209" s="233" t="s">
        <v>167</v>
      </c>
      <c r="AI209" s="236" t="s">
        <v>191</v>
      </c>
    </row>
    <row r="210" spans="1:35" ht="12.75">
      <c r="A210" s="233">
        <v>183</v>
      </c>
      <c r="B210" s="233" t="s">
        <v>159</v>
      </c>
      <c r="C210" s="233" t="s">
        <v>159</v>
      </c>
      <c r="D210" s="233" t="s">
        <v>160</v>
      </c>
      <c r="E210" s="234">
        <v>18305</v>
      </c>
      <c r="F210" s="233" t="s">
        <v>161</v>
      </c>
      <c r="G210" s="234">
        <v>28</v>
      </c>
      <c r="H210" s="233" t="s">
        <v>500</v>
      </c>
      <c r="I210" s="233" t="s">
        <v>466</v>
      </c>
      <c r="J210" s="233" t="s">
        <v>485</v>
      </c>
      <c r="K210" s="233" t="s">
        <v>457</v>
      </c>
      <c r="L210" s="235">
        <v>0.5714286</v>
      </c>
      <c r="M210" s="235">
        <v>29</v>
      </c>
      <c r="N210" s="235">
        <v>20</v>
      </c>
      <c r="O210" s="234">
        <v>29</v>
      </c>
      <c r="P210" s="234">
        <v>50</v>
      </c>
      <c r="Q210" s="234">
        <v>20</v>
      </c>
      <c r="R210" s="234">
        <v>27</v>
      </c>
      <c r="S210" s="234">
        <v>50</v>
      </c>
      <c r="T210" s="234">
        <v>19</v>
      </c>
      <c r="U210" s="234">
        <v>34</v>
      </c>
      <c r="V210" s="234">
        <v>12</v>
      </c>
      <c r="W210" s="235">
        <v>40</v>
      </c>
      <c r="X210" s="235">
        <v>44</v>
      </c>
      <c r="Y210" s="234">
        <v>10.6</v>
      </c>
      <c r="Z210" s="235">
        <v>1.2166666666666666</v>
      </c>
      <c r="AA210" s="235">
        <v>0.6666666666666666</v>
      </c>
      <c r="AB210" s="234" t="s">
        <v>166</v>
      </c>
      <c r="AC210" s="235">
        <v>310</v>
      </c>
      <c r="AD210" s="235">
        <v>170</v>
      </c>
      <c r="AE210" s="234">
        <v>7395</v>
      </c>
      <c r="AF210" s="234">
        <v>35</v>
      </c>
      <c r="AG210" s="234">
        <v>70</v>
      </c>
      <c r="AH210" s="233" t="s">
        <v>167</v>
      </c>
      <c r="AI210" s="236" t="s">
        <v>168</v>
      </c>
    </row>
    <row r="211" spans="1:35" ht="12.75">
      <c r="A211" s="233">
        <v>183</v>
      </c>
      <c r="B211" s="233" t="s">
        <v>159</v>
      </c>
      <c r="C211" s="233" t="s">
        <v>159</v>
      </c>
      <c r="D211" s="233" t="s">
        <v>160</v>
      </c>
      <c r="E211" s="234">
        <v>18304</v>
      </c>
      <c r="F211" s="233" t="s">
        <v>161</v>
      </c>
      <c r="G211" s="234">
        <v>30</v>
      </c>
      <c r="H211" s="233" t="s">
        <v>260</v>
      </c>
      <c r="I211" s="233" t="s">
        <v>330</v>
      </c>
      <c r="J211" s="233" t="s">
        <v>485</v>
      </c>
      <c r="K211" s="233" t="s">
        <v>457</v>
      </c>
      <c r="L211" s="235">
        <v>0.4</v>
      </c>
      <c r="M211" s="235">
        <v>21</v>
      </c>
      <c r="N211" s="235">
        <v>14</v>
      </c>
      <c r="O211" s="234">
        <v>21</v>
      </c>
      <c r="P211" s="234">
        <v>37</v>
      </c>
      <c r="Q211" s="234">
        <v>10</v>
      </c>
      <c r="R211" s="234">
        <v>19</v>
      </c>
      <c r="S211" s="234">
        <v>32</v>
      </c>
      <c r="T211" s="234">
        <v>10</v>
      </c>
      <c r="U211" s="234">
        <v>24</v>
      </c>
      <c r="V211" s="234">
        <v>5</v>
      </c>
      <c r="W211" s="235">
        <v>38</v>
      </c>
      <c r="X211" s="235">
        <v>33</v>
      </c>
      <c r="Y211" s="234">
        <v>10.6</v>
      </c>
      <c r="Z211" s="235">
        <v>0.8</v>
      </c>
      <c r="AA211" s="235">
        <v>0.6333333333333333</v>
      </c>
      <c r="AB211" s="234" t="s">
        <v>166</v>
      </c>
      <c r="AC211" s="235">
        <v>204</v>
      </c>
      <c r="AD211" s="235">
        <v>162</v>
      </c>
      <c r="AE211" s="234">
        <v>5355</v>
      </c>
      <c r="AF211" s="234">
        <v>35</v>
      </c>
      <c r="AG211" s="234">
        <v>70</v>
      </c>
      <c r="AH211" s="233" t="s">
        <v>167</v>
      </c>
      <c r="AI211" s="236" t="s">
        <v>168</v>
      </c>
    </row>
    <row r="212" spans="1:35" ht="12.75">
      <c r="A212" s="233">
        <v>183</v>
      </c>
      <c r="B212" s="233" t="s">
        <v>159</v>
      </c>
      <c r="C212" s="233" t="s">
        <v>159</v>
      </c>
      <c r="D212" s="233" t="s">
        <v>160</v>
      </c>
      <c r="E212" s="234">
        <v>18004</v>
      </c>
      <c r="F212" s="233" t="s">
        <v>161</v>
      </c>
      <c r="G212" s="234">
        <v>28</v>
      </c>
      <c r="H212" s="233" t="s">
        <v>501</v>
      </c>
      <c r="I212" s="233" t="s">
        <v>467</v>
      </c>
      <c r="J212" s="233" t="s">
        <v>485</v>
      </c>
      <c r="K212" s="233" t="s">
        <v>457</v>
      </c>
      <c r="L212" s="235">
        <v>0.3714286</v>
      </c>
      <c r="M212" s="235">
        <v>18</v>
      </c>
      <c r="N212" s="235">
        <v>13</v>
      </c>
      <c r="O212" s="234">
        <v>18</v>
      </c>
      <c r="P212" s="234">
        <v>29</v>
      </c>
      <c r="Q212" s="234">
        <v>6</v>
      </c>
      <c r="R212" s="234">
        <v>17</v>
      </c>
      <c r="S212" s="234">
        <v>29</v>
      </c>
      <c r="T212" s="234">
        <v>6</v>
      </c>
      <c r="U212" s="234">
        <v>24</v>
      </c>
      <c r="V212" s="234">
        <v>6</v>
      </c>
      <c r="W212" s="235">
        <v>38</v>
      </c>
      <c r="X212" s="235">
        <v>28</v>
      </c>
      <c r="Y212" s="234">
        <v>10.6</v>
      </c>
      <c r="Z212" s="235">
        <v>1.2333333333333334</v>
      </c>
      <c r="AA212" s="235">
        <v>0.6333333333333333</v>
      </c>
      <c r="AB212" s="234" t="s">
        <v>166</v>
      </c>
      <c r="AC212" s="235">
        <v>314</v>
      </c>
      <c r="AD212" s="235">
        <v>162</v>
      </c>
      <c r="AE212" s="234">
        <v>4590</v>
      </c>
      <c r="AF212" s="234">
        <v>35</v>
      </c>
      <c r="AG212" s="234">
        <v>70</v>
      </c>
      <c r="AH212" s="233" t="s">
        <v>167</v>
      </c>
      <c r="AI212" s="236" t="s">
        <v>168</v>
      </c>
    </row>
    <row r="213" spans="1:35" ht="12.75">
      <c r="A213" s="233">
        <v>183</v>
      </c>
      <c r="B213" s="233" t="s">
        <v>159</v>
      </c>
      <c r="C213" s="233" t="s">
        <v>159</v>
      </c>
      <c r="D213" s="233" t="s">
        <v>160</v>
      </c>
      <c r="E213" s="234">
        <v>18306</v>
      </c>
      <c r="F213" s="233" t="s">
        <v>161</v>
      </c>
      <c r="G213" s="234">
        <v>29</v>
      </c>
      <c r="H213" s="233" t="s">
        <v>502</v>
      </c>
      <c r="I213" s="233" t="s">
        <v>335</v>
      </c>
      <c r="J213" s="233" t="s">
        <v>485</v>
      </c>
      <c r="K213" s="233" t="s">
        <v>457</v>
      </c>
      <c r="L213" s="235">
        <v>0.4285714</v>
      </c>
      <c r="M213" s="235">
        <v>20</v>
      </c>
      <c r="N213" s="235">
        <v>15</v>
      </c>
      <c r="O213" s="234">
        <v>20</v>
      </c>
      <c r="P213" s="234">
        <v>31</v>
      </c>
      <c r="Q213" s="234">
        <v>13</v>
      </c>
      <c r="R213" s="234">
        <v>19</v>
      </c>
      <c r="S213" s="234">
        <v>27</v>
      </c>
      <c r="T213" s="234">
        <v>11</v>
      </c>
      <c r="U213" s="234">
        <v>23</v>
      </c>
      <c r="V213" s="234">
        <v>7</v>
      </c>
      <c r="W213" s="235">
        <v>38</v>
      </c>
      <c r="X213" s="235">
        <v>32</v>
      </c>
      <c r="Y213" s="234">
        <v>10.6</v>
      </c>
      <c r="Z213" s="235">
        <v>1.2666666666666666</v>
      </c>
      <c r="AA213" s="235">
        <v>0.6333333333333333</v>
      </c>
      <c r="AB213" s="234" t="s">
        <v>166</v>
      </c>
      <c r="AC213" s="235">
        <v>323</v>
      </c>
      <c r="AD213" s="235">
        <v>162</v>
      </c>
      <c r="AE213" s="234">
        <v>5100</v>
      </c>
      <c r="AF213" s="234">
        <v>35</v>
      </c>
      <c r="AG213" s="234">
        <v>70</v>
      </c>
      <c r="AH213" s="233" t="s">
        <v>167</v>
      </c>
      <c r="AI213" s="236" t="s">
        <v>168</v>
      </c>
    </row>
    <row r="214" spans="1:35" ht="12.75">
      <c r="A214" s="233">
        <v>183</v>
      </c>
      <c r="B214" s="233" t="s">
        <v>159</v>
      </c>
      <c r="C214" s="233" t="s">
        <v>159</v>
      </c>
      <c r="D214" s="233" t="s">
        <v>160</v>
      </c>
      <c r="E214" s="234">
        <v>18309</v>
      </c>
      <c r="F214" s="233" t="s">
        <v>161</v>
      </c>
      <c r="G214" s="234">
        <v>32</v>
      </c>
      <c r="H214" s="233" t="s">
        <v>503</v>
      </c>
      <c r="I214" s="233" t="s">
        <v>453</v>
      </c>
      <c r="J214" s="233" t="s">
        <v>485</v>
      </c>
      <c r="K214" s="233" t="s">
        <v>457</v>
      </c>
      <c r="L214" s="235">
        <v>0.3714286</v>
      </c>
      <c r="M214" s="235">
        <v>17</v>
      </c>
      <c r="N214" s="235">
        <v>13</v>
      </c>
      <c r="O214" s="234">
        <v>17</v>
      </c>
      <c r="P214" s="234">
        <v>36</v>
      </c>
      <c r="Q214" s="234">
        <v>6</v>
      </c>
      <c r="R214" s="234">
        <v>16</v>
      </c>
      <c r="S214" s="234">
        <v>32</v>
      </c>
      <c r="T214" s="234">
        <v>4</v>
      </c>
      <c r="U214" s="234">
        <v>27</v>
      </c>
      <c r="V214" s="234">
        <v>4</v>
      </c>
      <c r="W214" s="235">
        <v>38</v>
      </c>
      <c r="X214" s="235">
        <v>27</v>
      </c>
      <c r="Y214" s="234">
        <v>10.6</v>
      </c>
      <c r="Z214" s="235">
        <v>0.7833333333333333</v>
      </c>
      <c r="AA214" s="235">
        <v>0.6333333333333333</v>
      </c>
      <c r="AB214" s="234" t="s">
        <v>166</v>
      </c>
      <c r="AC214" s="235">
        <v>200</v>
      </c>
      <c r="AD214" s="235">
        <v>162</v>
      </c>
      <c r="AE214" s="234">
        <v>4335</v>
      </c>
      <c r="AF214" s="234">
        <v>35</v>
      </c>
      <c r="AG214" s="234">
        <v>70</v>
      </c>
      <c r="AH214" s="233" t="s">
        <v>167</v>
      </c>
      <c r="AI214" s="236" t="s">
        <v>168</v>
      </c>
    </row>
    <row r="215" spans="1:35" ht="12.75">
      <c r="A215" s="233">
        <v>183</v>
      </c>
      <c r="B215" s="233" t="s">
        <v>159</v>
      </c>
      <c r="C215" s="233" t="s">
        <v>159</v>
      </c>
      <c r="D215" s="233" t="s">
        <v>160</v>
      </c>
      <c r="E215" s="234">
        <v>15404</v>
      </c>
      <c r="F215" s="233" t="s">
        <v>161</v>
      </c>
      <c r="G215" s="234">
        <v>30</v>
      </c>
      <c r="H215" s="233" t="s">
        <v>338</v>
      </c>
      <c r="I215" s="233" t="s">
        <v>469</v>
      </c>
      <c r="J215" s="233" t="s">
        <v>485</v>
      </c>
      <c r="K215" s="233" t="s">
        <v>457</v>
      </c>
      <c r="L215" s="235">
        <v>0.3714286</v>
      </c>
      <c r="M215" s="235">
        <v>18</v>
      </c>
      <c r="N215" s="235">
        <v>13</v>
      </c>
      <c r="O215" s="234">
        <v>18</v>
      </c>
      <c r="P215" s="234">
        <v>26</v>
      </c>
      <c r="Q215" s="234">
        <v>7</v>
      </c>
      <c r="R215" s="234">
        <v>17</v>
      </c>
      <c r="S215" s="234">
        <v>25</v>
      </c>
      <c r="T215" s="234">
        <v>6</v>
      </c>
      <c r="U215" s="234">
        <v>22</v>
      </c>
      <c r="V215" s="234">
        <v>5</v>
      </c>
      <c r="W215" s="235">
        <v>36</v>
      </c>
      <c r="X215" s="235">
        <v>30</v>
      </c>
      <c r="Y215" s="234">
        <v>10.6</v>
      </c>
      <c r="Z215" s="235">
        <v>1.4</v>
      </c>
      <c r="AA215" s="235">
        <v>0.6</v>
      </c>
      <c r="AB215" s="234" t="s">
        <v>166</v>
      </c>
      <c r="AC215" s="235">
        <v>357</v>
      </c>
      <c r="AD215" s="235">
        <v>153</v>
      </c>
      <c r="AE215" s="234">
        <v>4590</v>
      </c>
      <c r="AF215" s="234">
        <v>35</v>
      </c>
      <c r="AG215" s="234">
        <v>70</v>
      </c>
      <c r="AH215" s="233" t="s">
        <v>167</v>
      </c>
      <c r="AI215" s="236" t="s">
        <v>191</v>
      </c>
    </row>
    <row r="216" spans="1:35" ht="12.75">
      <c r="A216" s="233">
        <v>183</v>
      </c>
      <c r="B216" s="233" t="s">
        <v>159</v>
      </c>
      <c r="C216" s="233" t="s">
        <v>159</v>
      </c>
      <c r="D216" s="233" t="s">
        <v>191</v>
      </c>
      <c r="E216" s="234">
        <v>18204</v>
      </c>
      <c r="F216" s="233" t="s">
        <v>161</v>
      </c>
      <c r="G216" s="234">
        <v>34</v>
      </c>
      <c r="H216" s="233" t="s">
        <v>472</v>
      </c>
      <c r="I216" s="233" t="s">
        <v>182</v>
      </c>
      <c r="J216" s="233" t="s">
        <v>473</v>
      </c>
      <c r="K216" s="233" t="s">
        <v>504</v>
      </c>
      <c r="L216" s="235">
        <v>0.5142857</v>
      </c>
      <c r="M216" s="235">
        <v>21</v>
      </c>
      <c r="N216" s="235">
        <v>18</v>
      </c>
      <c r="O216" s="234">
        <v>21</v>
      </c>
      <c r="P216" s="234">
        <v>32</v>
      </c>
      <c r="Q216" s="234">
        <v>11</v>
      </c>
      <c r="R216" s="234">
        <v>24</v>
      </c>
      <c r="S216" s="234">
        <v>40</v>
      </c>
      <c r="T216" s="234">
        <v>13</v>
      </c>
      <c r="U216" s="234">
        <v>33</v>
      </c>
      <c r="V216" s="234">
        <v>8</v>
      </c>
      <c r="W216" s="235">
        <v>39</v>
      </c>
      <c r="X216" s="235">
        <v>32</v>
      </c>
      <c r="Y216" s="234">
        <v>10.4</v>
      </c>
      <c r="Z216" s="235">
        <v>0.65</v>
      </c>
      <c r="AA216" s="235">
        <v>0.65</v>
      </c>
      <c r="AB216" s="234" t="s">
        <v>166</v>
      </c>
      <c r="AC216" s="235">
        <v>166</v>
      </c>
      <c r="AD216" s="235">
        <v>166</v>
      </c>
      <c r="AE216" s="234">
        <v>5355</v>
      </c>
      <c r="AF216" s="234">
        <v>35</v>
      </c>
      <c r="AG216" s="234">
        <v>70</v>
      </c>
      <c r="AH216" s="233" t="s">
        <v>167</v>
      </c>
      <c r="AI216" s="236" t="s">
        <v>168</v>
      </c>
    </row>
    <row r="217" spans="1:35" ht="12.75">
      <c r="A217" s="233">
        <v>183</v>
      </c>
      <c r="B217" s="233" t="s">
        <v>159</v>
      </c>
      <c r="C217" s="233" t="s">
        <v>159</v>
      </c>
      <c r="D217" s="233" t="s">
        <v>191</v>
      </c>
      <c r="E217" s="234">
        <v>18305</v>
      </c>
      <c r="F217" s="233" t="s">
        <v>161</v>
      </c>
      <c r="G217" s="234">
        <v>29</v>
      </c>
      <c r="H217" s="233" t="s">
        <v>475</v>
      </c>
      <c r="I217" s="233" t="s">
        <v>183</v>
      </c>
      <c r="J217" s="233" t="s">
        <v>473</v>
      </c>
      <c r="K217" s="233" t="s">
        <v>485</v>
      </c>
      <c r="L217" s="235">
        <v>0.3714286</v>
      </c>
      <c r="M217" s="235">
        <v>17</v>
      </c>
      <c r="N217" s="235">
        <v>13</v>
      </c>
      <c r="O217" s="234">
        <v>17</v>
      </c>
      <c r="P217" s="234">
        <v>29</v>
      </c>
      <c r="Q217" s="234">
        <v>9</v>
      </c>
      <c r="R217" s="234">
        <v>20</v>
      </c>
      <c r="S217" s="234">
        <v>32</v>
      </c>
      <c r="T217" s="234">
        <v>10</v>
      </c>
      <c r="U217" s="234">
        <v>23</v>
      </c>
      <c r="V217" s="234">
        <v>7</v>
      </c>
      <c r="W217" s="235">
        <v>40</v>
      </c>
      <c r="X217" s="235">
        <v>26</v>
      </c>
      <c r="Y217" s="234">
        <v>10.4</v>
      </c>
      <c r="Z217" s="235">
        <v>0.6666666666666666</v>
      </c>
      <c r="AA217" s="235">
        <v>0.6666666666666666</v>
      </c>
      <c r="AB217" s="234" t="s">
        <v>166</v>
      </c>
      <c r="AC217" s="235">
        <v>170</v>
      </c>
      <c r="AD217" s="235">
        <v>170</v>
      </c>
      <c r="AE217" s="234">
        <v>4335</v>
      </c>
      <c r="AF217" s="234">
        <v>35</v>
      </c>
      <c r="AG217" s="234">
        <v>70</v>
      </c>
      <c r="AH217" s="233" t="s">
        <v>167</v>
      </c>
      <c r="AI217" s="236" t="s">
        <v>168</v>
      </c>
    </row>
    <row r="218" spans="1:35" ht="12.75">
      <c r="A218" s="233">
        <v>183</v>
      </c>
      <c r="B218" s="233" t="s">
        <v>159</v>
      </c>
      <c r="C218" s="233" t="s">
        <v>159</v>
      </c>
      <c r="D218" s="233" t="s">
        <v>191</v>
      </c>
      <c r="E218" s="234">
        <v>18304</v>
      </c>
      <c r="F218" s="233" t="s">
        <v>161</v>
      </c>
      <c r="G218" s="234">
        <v>31</v>
      </c>
      <c r="H218" s="233" t="s">
        <v>463</v>
      </c>
      <c r="I218" s="233" t="s">
        <v>297</v>
      </c>
      <c r="J218" s="233" t="s">
        <v>473</v>
      </c>
      <c r="K218" s="233" t="s">
        <v>485</v>
      </c>
      <c r="L218" s="235">
        <v>0.4285714</v>
      </c>
      <c r="M218" s="235">
        <v>19</v>
      </c>
      <c r="N218" s="235">
        <v>15</v>
      </c>
      <c r="O218" s="234">
        <v>19</v>
      </c>
      <c r="P218" s="234">
        <v>31</v>
      </c>
      <c r="Q218" s="234">
        <v>7</v>
      </c>
      <c r="R218" s="234">
        <v>22</v>
      </c>
      <c r="S218" s="234">
        <v>34</v>
      </c>
      <c r="T218" s="234">
        <v>12</v>
      </c>
      <c r="U218" s="234">
        <v>22</v>
      </c>
      <c r="V218" s="234">
        <v>6</v>
      </c>
      <c r="W218" s="235">
        <v>40</v>
      </c>
      <c r="X218" s="235">
        <v>28</v>
      </c>
      <c r="Y218" s="234">
        <v>10.4</v>
      </c>
      <c r="Z218" s="235">
        <v>0.6666666666666666</v>
      </c>
      <c r="AA218" s="235">
        <v>0.6666666666666666</v>
      </c>
      <c r="AB218" s="234" t="s">
        <v>166</v>
      </c>
      <c r="AC218" s="235">
        <v>170</v>
      </c>
      <c r="AD218" s="235">
        <v>170</v>
      </c>
      <c r="AE218" s="234">
        <v>4845</v>
      </c>
      <c r="AF218" s="234">
        <v>35</v>
      </c>
      <c r="AG218" s="234">
        <v>70</v>
      </c>
      <c r="AH218" s="233" t="s">
        <v>167</v>
      </c>
      <c r="AI218" s="236" t="s">
        <v>191</v>
      </c>
    </row>
    <row r="219" spans="1:35" ht="12.75">
      <c r="A219" s="233">
        <v>183</v>
      </c>
      <c r="B219" s="233" t="s">
        <v>159</v>
      </c>
      <c r="C219" s="233" t="s">
        <v>159</v>
      </c>
      <c r="D219" s="233" t="s">
        <v>191</v>
      </c>
      <c r="E219" s="234">
        <v>18305</v>
      </c>
      <c r="F219" s="233" t="s">
        <v>161</v>
      </c>
      <c r="G219" s="234">
        <v>30</v>
      </c>
      <c r="H219" s="233" t="s">
        <v>232</v>
      </c>
      <c r="I219" s="233" t="s">
        <v>505</v>
      </c>
      <c r="J219" s="233" t="s">
        <v>506</v>
      </c>
      <c r="K219" s="233" t="s">
        <v>485</v>
      </c>
      <c r="L219" s="235">
        <v>0.3142857</v>
      </c>
      <c r="M219" s="235">
        <v>17</v>
      </c>
      <c r="N219" s="235">
        <v>11</v>
      </c>
      <c r="O219" s="234">
        <v>17</v>
      </c>
      <c r="P219" s="234">
        <v>29</v>
      </c>
      <c r="Q219" s="234">
        <v>9</v>
      </c>
      <c r="R219" s="234">
        <v>17</v>
      </c>
      <c r="S219" s="234">
        <v>29</v>
      </c>
      <c r="T219" s="234">
        <v>9</v>
      </c>
      <c r="U219" s="234">
        <v>18</v>
      </c>
      <c r="V219" s="234">
        <v>4</v>
      </c>
      <c r="W219" s="235">
        <v>37</v>
      </c>
      <c r="X219" s="235">
        <v>28</v>
      </c>
      <c r="Y219" s="234">
        <v>10.6</v>
      </c>
      <c r="Z219" s="235">
        <v>0.9833333333333333</v>
      </c>
      <c r="AA219" s="235">
        <v>0.6166666666666667</v>
      </c>
      <c r="AB219" s="234" t="s">
        <v>166</v>
      </c>
      <c r="AC219" s="235">
        <v>251</v>
      </c>
      <c r="AD219" s="235">
        <v>157</v>
      </c>
      <c r="AE219" s="234">
        <v>4335</v>
      </c>
      <c r="AF219" s="234">
        <v>35</v>
      </c>
      <c r="AG219" s="234">
        <v>70</v>
      </c>
      <c r="AH219" s="233" t="s">
        <v>167</v>
      </c>
      <c r="AI219" s="236" t="s">
        <v>191</v>
      </c>
    </row>
    <row r="220" spans="1:35" ht="12.75">
      <c r="A220" s="233">
        <v>183</v>
      </c>
      <c r="B220" s="233" t="s">
        <v>159</v>
      </c>
      <c r="C220" s="233" t="s">
        <v>159</v>
      </c>
      <c r="D220" s="233" t="s">
        <v>191</v>
      </c>
      <c r="E220" s="234">
        <v>18304</v>
      </c>
      <c r="F220" s="233" t="s">
        <v>161</v>
      </c>
      <c r="G220" s="234">
        <v>30</v>
      </c>
      <c r="H220" s="233" t="s">
        <v>507</v>
      </c>
      <c r="I220" s="233" t="s">
        <v>508</v>
      </c>
      <c r="J220" s="233" t="s">
        <v>506</v>
      </c>
      <c r="K220" s="233" t="s">
        <v>485</v>
      </c>
      <c r="L220" s="235">
        <v>0.3142857</v>
      </c>
      <c r="M220" s="235">
        <v>17</v>
      </c>
      <c r="N220" s="235">
        <v>11</v>
      </c>
      <c r="O220" s="234">
        <v>17</v>
      </c>
      <c r="P220" s="234">
        <v>39</v>
      </c>
      <c r="Q220" s="234">
        <v>10</v>
      </c>
      <c r="R220" s="234">
        <v>17</v>
      </c>
      <c r="S220" s="234">
        <v>39</v>
      </c>
      <c r="T220" s="234">
        <v>10</v>
      </c>
      <c r="U220" s="234">
        <v>32</v>
      </c>
      <c r="V220" s="234">
        <v>5</v>
      </c>
      <c r="W220" s="235">
        <v>37</v>
      </c>
      <c r="X220" s="235">
        <v>28</v>
      </c>
      <c r="Y220" s="234">
        <v>10.6</v>
      </c>
      <c r="Z220" s="235">
        <v>0.9666666666666667</v>
      </c>
      <c r="AA220" s="235">
        <v>0.6166666666666667</v>
      </c>
      <c r="AB220" s="234" t="s">
        <v>166</v>
      </c>
      <c r="AC220" s="235">
        <v>246</v>
      </c>
      <c r="AD220" s="235">
        <v>157</v>
      </c>
      <c r="AE220" s="234">
        <v>4335</v>
      </c>
      <c r="AF220" s="234">
        <v>35</v>
      </c>
      <c r="AG220" s="234">
        <v>70</v>
      </c>
      <c r="AH220" s="233" t="s">
        <v>167</v>
      </c>
      <c r="AI220" s="236" t="s">
        <v>191</v>
      </c>
    </row>
    <row r="221" spans="1:35" ht="12.75">
      <c r="A221" s="233">
        <v>183</v>
      </c>
      <c r="B221" s="233" t="s">
        <v>159</v>
      </c>
      <c r="C221" s="233" t="s">
        <v>159</v>
      </c>
      <c r="D221" s="233" t="s">
        <v>191</v>
      </c>
      <c r="E221" s="234">
        <v>18305</v>
      </c>
      <c r="F221" s="233" t="s">
        <v>161</v>
      </c>
      <c r="G221" s="234">
        <v>30</v>
      </c>
      <c r="H221" s="233" t="s">
        <v>509</v>
      </c>
      <c r="I221" s="233" t="s">
        <v>510</v>
      </c>
      <c r="J221" s="233" t="s">
        <v>506</v>
      </c>
      <c r="K221" s="233" t="s">
        <v>485</v>
      </c>
      <c r="L221" s="235">
        <v>0.4</v>
      </c>
      <c r="M221" s="235">
        <v>20</v>
      </c>
      <c r="N221" s="235">
        <v>14</v>
      </c>
      <c r="O221" s="234">
        <v>20</v>
      </c>
      <c r="P221" s="234">
        <v>36</v>
      </c>
      <c r="Q221" s="234">
        <v>13</v>
      </c>
      <c r="R221" s="234">
        <v>20</v>
      </c>
      <c r="S221" s="234">
        <v>36</v>
      </c>
      <c r="T221" s="234">
        <v>13</v>
      </c>
      <c r="U221" s="234">
        <v>26</v>
      </c>
      <c r="V221" s="234">
        <v>9</v>
      </c>
      <c r="W221" s="235">
        <v>38</v>
      </c>
      <c r="X221" s="235">
        <v>32</v>
      </c>
      <c r="Y221" s="234">
        <v>10.6</v>
      </c>
      <c r="Z221" s="235">
        <v>0.9666666666666667</v>
      </c>
      <c r="AA221" s="235">
        <v>0.6333333333333333</v>
      </c>
      <c r="AB221" s="234" t="s">
        <v>166</v>
      </c>
      <c r="AC221" s="235">
        <v>246</v>
      </c>
      <c r="AD221" s="235">
        <v>162</v>
      </c>
      <c r="AE221" s="234">
        <v>5100</v>
      </c>
      <c r="AF221" s="234">
        <v>35</v>
      </c>
      <c r="AG221" s="234">
        <v>70</v>
      </c>
      <c r="AH221" s="233" t="s">
        <v>167</v>
      </c>
      <c r="AI221" s="236" t="s">
        <v>191</v>
      </c>
    </row>
    <row r="222" spans="1:35" ht="12.75">
      <c r="A222" s="233">
        <v>183</v>
      </c>
      <c r="B222" s="233" t="s">
        <v>159</v>
      </c>
      <c r="C222" s="233" t="s">
        <v>159</v>
      </c>
      <c r="D222" s="233" t="s">
        <v>191</v>
      </c>
      <c r="E222" s="234">
        <v>18304</v>
      </c>
      <c r="F222" s="233" t="s">
        <v>161</v>
      </c>
      <c r="G222" s="234">
        <v>30</v>
      </c>
      <c r="H222" s="233" t="s">
        <v>511</v>
      </c>
      <c r="I222" s="233" t="s">
        <v>512</v>
      </c>
      <c r="J222" s="233" t="s">
        <v>506</v>
      </c>
      <c r="K222" s="233" t="s">
        <v>485</v>
      </c>
      <c r="L222" s="235">
        <v>0.3714286</v>
      </c>
      <c r="M222" s="235">
        <v>19</v>
      </c>
      <c r="N222" s="235">
        <v>13</v>
      </c>
      <c r="O222" s="234">
        <v>19</v>
      </c>
      <c r="P222" s="234">
        <v>37</v>
      </c>
      <c r="Q222" s="234">
        <v>5</v>
      </c>
      <c r="R222" s="234">
        <v>19</v>
      </c>
      <c r="S222" s="234">
        <v>37</v>
      </c>
      <c r="T222" s="234">
        <v>5</v>
      </c>
      <c r="U222" s="234">
        <v>32</v>
      </c>
      <c r="V222" s="234">
        <v>3</v>
      </c>
      <c r="W222" s="235">
        <v>38</v>
      </c>
      <c r="X222" s="235">
        <v>30</v>
      </c>
      <c r="Y222" s="234">
        <v>10.6</v>
      </c>
      <c r="Z222" s="235">
        <v>0.9333333333333333</v>
      </c>
      <c r="AA222" s="235">
        <v>0.6333333333333333</v>
      </c>
      <c r="AB222" s="234" t="s">
        <v>166</v>
      </c>
      <c r="AC222" s="235">
        <v>238</v>
      </c>
      <c r="AD222" s="235">
        <v>162</v>
      </c>
      <c r="AE222" s="234">
        <v>4845</v>
      </c>
      <c r="AF222" s="234">
        <v>35</v>
      </c>
      <c r="AG222" s="234">
        <v>70</v>
      </c>
      <c r="AH222" s="233" t="s">
        <v>167</v>
      </c>
      <c r="AI222" s="236" t="s">
        <v>191</v>
      </c>
    </row>
    <row r="223" spans="1:35" ht="12.75">
      <c r="A223" s="233">
        <v>183</v>
      </c>
      <c r="B223" s="233" t="s">
        <v>159</v>
      </c>
      <c r="C223" s="233" t="s">
        <v>159</v>
      </c>
      <c r="D223" s="233" t="s">
        <v>191</v>
      </c>
      <c r="E223" s="234">
        <v>18305</v>
      </c>
      <c r="F223" s="233" t="s">
        <v>161</v>
      </c>
      <c r="G223" s="234">
        <v>29</v>
      </c>
      <c r="H223" s="233" t="s">
        <v>513</v>
      </c>
      <c r="I223" s="233" t="s">
        <v>514</v>
      </c>
      <c r="J223" s="233" t="s">
        <v>506</v>
      </c>
      <c r="K223" s="233" t="s">
        <v>485</v>
      </c>
      <c r="L223" s="235">
        <v>0.5142857</v>
      </c>
      <c r="M223" s="235">
        <v>27</v>
      </c>
      <c r="N223" s="235">
        <v>18</v>
      </c>
      <c r="O223" s="234">
        <v>27</v>
      </c>
      <c r="P223" s="234">
        <v>37</v>
      </c>
      <c r="Q223" s="234">
        <v>15</v>
      </c>
      <c r="R223" s="234">
        <v>27</v>
      </c>
      <c r="S223" s="234">
        <v>37</v>
      </c>
      <c r="T223" s="234">
        <v>15</v>
      </c>
      <c r="U223" s="234">
        <v>25</v>
      </c>
      <c r="V223" s="234">
        <v>10</v>
      </c>
      <c r="W223" s="235">
        <v>38</v>
      </c>
      <c r="X223" s="235">
        <v>43</v>
      </c>
      <c r="Y223" s="234">
        <v>10.6</v>
      </c>
      <c r="Z223" s="235">
        <v>0.9333333333333333</v>
      </c>
      <c r="AA223" s="235">
        <v>0.6333333333333333</v>
      </c>
      <c r="AB223" s="234" t="s">
        <v>166</v>
      </c>
      <c r="AC223" s="235">
        <v>238</v>
      </c>
      <c r="AD223" s="235">
        <v>162</v>
      </c>
      <c r="AE223" s="234">
        <v>6885</v>
      </c>
      <c r="AF223" s="234">
        <v>35</v>
      </c>
      <c r="AG223" s="234">
        <v>70</v>
      </c>
      <c r="AH223" s="233" t="s">
        <v>167</v>
      </c>
      <c r="AI223" s="236" t="s">
        <v>191</v>
      </c>
    </row>
    <row r="224" spans="1:35" ht="12.75">
      <c r="A224" s="233">
        <v>183</v>
      </c>
      <c r="B224" s="233" t="s">
        <v>159</v>
      </c>
      <c r="C224" s="233" t="s">
        <v>159</v>
      </c>
      <c r="D224" s="233" t="s">
        <v>191</v>
      </c>
      <c r="E224" s="234">
        <v>18304</v>
      </c>
      <c r="F224" s="233" t="s">
        <v>161</v>
      </c>
      <c r="G224" s="234">
        <v>30</v>
      </c>
      <c r="H224" s="233" t="s">
        <v>515</v>
      </c>
      <c r="I224" s="233" t="s">
        <v>516</v>
      </c>
      <c r="J224" s="233" t="s">
        <v>506</v>
      </c>
      <c r="K224" s="233" t="s">
        <v>485</v>
      </c>
      <c r="L224" s="235">
        <v>0.5142857</v>
      </c>
      <c r="M224" s="235">
        <v>27</v>
      </c>
      <c r="N224" s="235">
        <v>18</v>
      </c>
      <c r="O224" s="234">
        <v>27</v>
      </c>
      <c r="P224" s="234">
        <v>39</v>
      </c>
      <c r="Q224" s="234">
        <v>17</v>
      </c>
      <c r="R224" s="234">
        <v>27</v>
      </c>
      <c r="S224" s="234">
        <v>39</v>
      </c>
      <c r="T224" s="234">
        <v>17</v>
      </c>
      <c r="U224" s="234">
        <v>28</v>
      </c>
      <c r="V224" s="234">
        <v>11</v>
      </c>
      <c r="W224" s="235">
        <v>40</v>
      </c>
      <c r="X224" s="235">
        <v>40</v>
      </c>
      <c r="Y224" s="234">
        <v>10.6</v>
      </c>
      <c r="Z224" s="235">
        <v>0.9666666666666667</v>
      </c>
      <c r="AA224" s="235">
        <v>0.6666666666666666</v>
      </c>
      <c r="AB224" s="234" t="s">
        <v>166</v>
      </c>
      <c r="AC224" s="235">
        <v>246</v>
      </c>
      <c r="AD224" s="235">
        <v>170</v>
      </c>
      <c r="AE224" s="234">
        <v>6885</v>
      </c>
      <c r="AF224" s="234">
        <v>35</v>
      </c>
      <c r="AG224" s="234">
        <v>70</v>
      </c>
      <c r="AH224" s="233" t="s">
        <v>167</v>
      </c>
      <c r="AI224" s="236" t="s">
        <v>191</v>
      </c>
    </row>
    <row r="225" spans="1:35" ht="12.75">
      <c r="A225" s="233">
        <v>183</v>
      </c>
      <c r="B225" s="233" t="s">
        <v>159</v>
      </c>
      <c r="C225" s="233" t="s">
        <v>159</v>
      </c>
      <c r="D225" s="233" t="s">
        <v>191</v>
      </c>
      <c r="E225" s="234">
        <v>18306</v>
      </c>
      <c r="F225" s="233" t="s">
        <v>161</v>
      </c>
      <c r="G225" s="234">
        <v>28</v>
      </c>
      <c r="H225" s="233" t="s">
        <v>388</v>
      </c>
      <c r="I225" s="233" t="s">
        <v>517</v>
      </c>
      <c r="J225" s="233" t="s">
        <v>473</v>
      </c>
      <c r="K225" s="233" t="s">
        <v>485</v>
      </c>
      <c r="L225" s="235">
        <v>0.5142857</v>
      </c>
      <c r="M225" s="235">
        <v>22</v>
      </c>
      <c r="N225" s="235">
        <v>18</v>
      </c>
      <c r="O225" s="234">
        <v>22</v>
      </c>
      <c r="P225" s="234">
        <v>35</v>
      </c>
      <c r="Q225" s="234">
        <v>11</v>
      </c>
      <c r="R225" s="234">
        <v>25</v>
      </c>
      <c r="S225" s="234">
        <v>38</v>
      </c>
      <c r="T225" s="234">
        <v>12</v>
      </c>
      <c r="U225" s="234">
        <v>31</v>
      </c>
      <c r="V225" s="234">
        <v>10</v>
      </c>
      <c r="W225" s="235">
        <v>44</v>
      </c>
      <c r="X225" s="235">
        <v>30</v>
      </c>
      <c r="Y225" s="234">
        <v>10.4</v>
      </c>
      <c r="Z225" s="235">
        <v>0.7333333333333333</v>
      </c>
      <c r="AA225" s="235">
        <v>0.7333333333333333</v>
      </c>
      <c r="AB225" s="234" t="s">
        <v>166</v>
      </c>
      <c r="AC225" s="235">
        <v>187</v>
      </c>
      <c r="AD225" s="235">
        <v>187</v>
      </c>
      <c r="AE225" s="234">
        <v>5610</v>
      </c>
      <c r="AF225" s="234">
        <v>35</v>
      </c>
      <c r="AG225" s="234">
        <v>70</v>
      </c>
      <c r="AH225" s="233" t="s">
        <v>167</v>
      </c>
      <c r="AI225" s="236" t="s">
        <v>168</v>
      </c>
    </row>
    <row r="226" spans="1:35" ht="12.75">
      <c r="A226" s="233">
        <v>183</v>
      </c>
      <c r="B226" s="233" t="s">
        <v>159</v>
      </c>
      <c r="C226" s="233" t="s">
        <v>159</v>
      </c>
      <c r="D226" s="233" t="s">
        <v>191</v>
      </c>
      <c r="E226" s="234">
        <v>18308</v>
      </c>
      <c r="F226" s="233" t="s">
        <v>161</v>
      </c>
      <c r="G226" s="234">
        <v>25</v>
      </c>
      <c r="H226" s="233" t="s">
        <v>478</v>
      </c>
      <c r="I226" s="233" t="s">
        <v>203</v>
      </c>
      <c r="J226" s="233" t="s">
        <v>473</v>
      </c>
      <c r="K226" s="233" t="s">
        <v>504</v>
      </c>
      <c r="L226" s="235">
        <v>0.4857143</v>
      </c>
      <c r="M226" s="235">
        <v>17</v>
      </c>
      <c r="N226" s="235">
        <v>17</v>
      </c>
      <c r="O226" s="234">
        <v>17</v>
      </c>
      <c r="P226" s="234">
        <v>27</v>
      </c>
      <c r="Q226" s="234">
        <v>9</v>
      </c>
      <c r="R226" s="234">
        <v>22</v>
      </c>
      <c r="S226" s="234">
        <v>34</v>
      </c>
      <c r="T226" s="234">
        <v>13</v>
      </c>
      <c r="U226" s="234">
        <v>28</v>
      </c>
      <c r="V226" s="234">
        <v>12</v>
      </c>
      <c r="W226" s="235">
        <v>43</v>
      </c>
      <c r="X226" s="235">
        <v>24</v>
      </c>
      <c r="Y226" s="234">
        <v>10.4</v>
      </c>
      <c r="Z226" s="235">
        <v>0.7166666666666667</v>
      </c>
      <c r="AA226" s="235">
        <v>0.7166666666666667</v>
      </c>
      <c r="AB226" s="234" t="s">
        <v>166</v>
      </c>
      <c r="AC226" s="235">
        <v>183</v>
      </c>
      <c r="AD226" s="235">
        <v>183</v>
      </c>
      <c r="AE226" s="234">
        <v>4335</v>
      </c>
      <c r="AF226" s="234">
        <v>35</v>
      </c>
      <c r="AG226" s="234">
        <v>70</v>
      </c>
      <c r="AH226" s="233" t="s">
        <v>167</v>
      </c>
      <c r="AI226" s="236" t="s">
        <v>168</v>
      </c>
    </row>
    <row r="227" spans="1:35" ht="12.75">
      <c r="A227" s="233">
        <v>183</v>
      </c>
      <c r="B227" s="233" t="s">
        <v>159</v>
      </c>
      <c r="C227" s="233" t="s">
        <v>159</v>
      </c>
      <c r="D227" s="233" t="s">
        <v>191</v>
      </c>
      <c r="E227" s="234">
        <v>18309</v>
      </c>
      <c r="F227" s="233" t="s">
        <v>161</v>
      </c>
      <c r="G227" s="234">
        <v>32</v>
      </c>
      <c r="H227" s="233" t="s">
        <v>479</v>
      </c>
      <c r="I227" s="233" t="s">
        <v>396</v>
      </c>
      <c r="J227" s="233" t="s">
        <v>473</v>
      </c>
      <c r="K227" s="233" t="s">
        <v>504</v>
      </c>
      <c r="L227" s="235">
        <v>0.6</v>
      </c>
      <c r="M227" s="235">
        <v>22</v>
      </c>
      <c r="N227" s="235">
        <v>21</v>
      </c>
      <c r="O227" s="234">
        <v>22</v>
      </c>
      <c r="P227" s="234">
        <v>38</v>
      </c>
      <c r="Q227" s="234">
        <v>10</v>
      </c>
      <c r="R227" s="234">
        <v>26</v>
      </c>
      <c r="S227" s="234">
        <v>44</v>
      </c>
      <c r="T227" s="234">
        <v>13</v>
      </c>
      <c r="U227" s="234">
        <v>33</v>
      </c>
      <c r="V227" s="234">
        <v>12</v>
      </c>
      <c r="W227" s="235">
        <v>45</v>
      </c>
      <c r="X227" s="235">
        <v>29</v>
      </c>
      <c r="Y227" s="234">
        <v>10.4</v>
      </c>
      <c r="Z227" s="235">
        <v>0.75</v>
      </c>
      <c r="AA227" s="235">
        <v>0.75</v>
      </c>
      <c r="AB227" s="234" t="s">
        <v>166</v>
      </c>
      <c r="AC227" s="235">
        <v>191</v>
      </c>
      <c r="AD227" s="235">
        <v>191</v>
      </c>
      <c r="AE227" s="234">
        <v>5610</v>
      </c>
      <c r="AF227" s="234">
        <v>35</v>
      </c>
      <c r="AG227" s="234">
        <v>70</v>
      </c>
      <c r="AH227" s="233" t="s">
        <v>167</v>
      </c>
      <c r="AI227" s="236" t="s">
        <v>168</v>
      </c>
    </row>
    <row r="228" spans="1:35" ht="12.75">
      <c r="A228" s="233">
        <v>183</v>
      </c>
      <c r="B228" s="233" t="s">
        <v>159</v>
      </c>
      <c r="C228" s="233" t="s">
        <v>159</v>
      </c>
      <c r="D228" s="233" t="s">
        <v>191</v>
      </c>
      <c r="E228" s="234">
        <v>18307</v>
      </c>
      <c r="F228" s="233" t="s">
        <v>161</v>
      </c>
      <c r="G228" s="234">
        <v>22</v>
      </c>
      <c r="H228" s="233" t="s">
        <v>244</v>
      </c>
      <c r="I228" s="233" t="s">
        <v>518</v>
      </c>
      <c r="J228" s="233" t="s">
        <v>473</v>
      </c>
      <c r="K228" s="233" t="s">
        <v>504</v>
      </c>
      <c r="L228" s="235">
        <v>0.5428572</v>
      </c>
      <c r="M228" s="235">
        <v>17</v>
      </c>
      <c r="N228" s="235">
        <v>19</v>
      </c>
      <c r="O228" s="234">
        <v>17</v>
      </c>
      <c r="P228" s="234">
        <v>30</v>
      </c>
      <c r="Q228" s="234">
        <v>9</v>
      </c>
      <c r="R228" s="234">
        <v>24</v>
      </c>
      <c r="S228" s="234">
        <v>39</v>
      </c>
      <c r="T228" s="234">
        <v>11</v>
      </c>
      <c r="U228" s="234">
        <v>32</v>
      </c>
      <c r="V228" s="234">
        <v>8</v>
      </c>
      <c r="W228" s="235">
        <v>45</v>
      </c>
      <c r="X228" s="235">
        <v>23</v>
      </c>
      <c r="Y228" s="234">
        <v>10.4</v>
      </c>
      <c r="Z228" s="235">
        <v>1.15</v>
      </c>
      <c r="AA228" s="235">
        <v>0.75</v>
      </c>
      <c r="AB228" s="234" t="s">
        <v>166</v>
      </c>
      <c r="AC228" s="235">
        <v>293</v>
      </c>
      <c r="AD228" s="235">
        <v>191</v>
      </c>
      <c r="AE228" s="234">
        <v>4335</v>
      </c>
      <c r="AF228" s="234">
        <v>35</v>
      </c>
      <c r="AG228" s="234">
        <v>70</v>
      </c>
      <c r="AH228" s="233" t="s">
        <v>167</v>
      </c>
      <c r="AI228" s="236" t="s">
        <v>168</v>
      </c>
    </row>
    <row r="229" spans="1:35" ht="12.75">
      <c r="A229" s="233">
        <v>183</v>
      </c>
      <c r="B229" s="233" t="s">
        <v>159</v>
      </c>
      <c r="C229" s="233" t="s">
        <v>159</v>
      </c>
      <c r="D229" s="233" t="s">
        <v>191</v>
      </c>
      <c r="E229" s="234">
        <v>15403</v>
      </c>
      <c r="F229" s="233" t="s">
        <v>161</v>
      </c>
      <c r="G229" s="234">
        <v>25</v>
      </c>
      <c r="H229" s="233" t="s">
        <v>451</v>
      </c>
      <c r="I229" s="233" t="s">
        <v>248</v>
      </c>
      <c r="J229" s="233" t="s">
        <v>473</v>
      </c>
      <c r="K229" s="233" t="s">
        <v>504</v>
      </c>
      <c r="L229" s="235">
        <v>0.4571429</v>
      </c>
      <c r="M229" s="235">
        <v>17</v>
      </c>
      <c r="N229" s="235">
        <v>16</v>
      </c>
      <c r="O229" s="234">
        <v>17</v>
      </c>
      <c r="P229" s="234">
        <v>27</v>
      </c>
      <c r="Q229" s="234">
        <v>9</v>
      </c>
      <c r="R229" s="234">
        <v>20</v>
      </c>
      <c r="S229" s="234">
        <v>31</v>
      </c>
      <c r="T229" s="234">
        <v>11</v>
      </c>
      <c r="U229" s="234">
        <v>22</v>
      </c>
      <c r="V229" s="234">
        <v>10</v>
      </c>
      <c r="W229" s="235">
        <v>46</v>
      </c>
      <c r="X229" s="235">
        <v>22</v>
      </c>
      <c r="Y229" s="234">
        <v>10.4</v>
      </c>
      <c r="Z229" s="235">
        <v>1.1666666666666667</v>
      </c>
      <c r="AA229" s="235">
        <v>0.7666666666666667</v>
      </c>
      <c r="AB229" s="234" t="s">
        <v>166</v>
      </c>
      <c r="AC229" s="235">
        <v>298</v>
      </c>
      <c r="AD229" s="235">
        <v>196</v>
      </c>
      <c r="AE229" s="234">
        <v>4335</v>
      </c>
      <c r="AF229" s="234">
        <v>35</v>
      </c>
      <c r="AG229" s="234">
        <v>70</v>
      </c>
      <c r="AH229" s="233" t="s">
        <v>167</v>
      </c>
      <c r="AI229" s="236" t="s">
        <v>168</v>
      </c>
    </row>
    <row r="230" spans="1:35" ht="12.75">
      <c r="A230" s="233">
        <v>183</v>
      </c>
      <c r="B230" s="233" t="s">
        <v>159</v>
      </c>
      <c r="C230" s="233" t="s">
        <v>159</v>
      </c>
      <c r="D230" s="233" t="s">
        <v>191</v>
      </c>
      <c r="E230" s="234">
        <v>18304</v>
      </c>
      <c r="F230" s="233" t="s">
        <v>161</v>
      </c>
      <c r="G230" s="234">
        <v>31</v>
      </c>
      <c r="H230" s="233" t="s">
        <v>264</v>
      </c>
      <c r="I230" s="233" t="s">
        <v>519</v>
      </c>
      <c r="J230" s="233" t="s">
        <v>473</v>
      </c>
      <c r="K230" s="233" t="s">
        <v>504</v>
      </c>
      <c r="L230" s="235">
        <v>0.4571429</v>
      </c>
      <c r="M230" s="235">
        <v>23</v>
      </c>
      <c r="N230" s="235">
        <v>16</v>
      </c>
      <c r="O230" s="234">
        <v>23</v>
      </c>
      <c r="P230" s="234">
        <v>34</v>
      </c>
      <c r="Q230" s="234">
        <v>7</v>
      </c>
      <c r="R230" s="234">
        <v>23</v>
      </c>
      <c r="S230" s="234">
        <v>34</v>
      </c>
      <c r="T230" s="234">
        <v>7</v>
      </c>
      <c r="U230" s="234">
        <v>23</v>
      </c>
      <c r="V230" s="234">
        <v>5</v>
      </c>
      <c r="W230" s="235">
        <v>42</v>
      </c>
      <c r="X230" s="235">
        <v>33</v>
      </c>
      <c r="Y230" s="234">
        <v>10.4</v>
      </c>
      <c r="Z230" s="235">
        <v>1.2166666666666666</v>
      </c>
      <c r="AA230" s="235">
        <v>0.7</v>
      </c>
      <c r="AB230" s="234" t="s">
        <v>166</v>
      </c>
      <c r="AC230" s="235">
        <v>310</v>
      </c>
      <c r="AD230" s="235">
        <v>178</v>
      </c>
      <c r="AE230" s="234">
        <v>5865</v>
      </c>
      <c r="AF230" s="234">
        <v>35</v>
      </c>
      <c r="AG230" s="234">
        <v>70</v>
      </c>
      <c r="AH230" s="233" t="s">
        <v>167</v>
      </c>
      <c r="AI230" s="236" t="s">
        <v>191</v>
      </c>
    </row>
    <row r="231" spans="1:35" ht="12.75">
      <c r="A231" s="233">
        <v>183</v>
      </c>
      <c r="B231" s="233" t="s">
        <v>159</v>
      </c>
      <c r="C231" s="233" t="s">
        <v>159</v>
      </c>
      <c r="D231" s="233" t="s">
        <v>191</v>
      </c>
      <c r="E231" s="234">
        <v>18306</v>
      </c>
      <c r="F231" s="233" t="s">
        <v>161</v>
      </c>
      <c r="G231" s="234">
        <v>28</v>
      </c>
      <c r="H231" s="233" t="s">
        <v>483</v>
      </c>
      <c r="I231" s="233" t="s">
        <v>520</v>
      </c>
      <c r="J231" s="233" t="s">
        <v>473</v>
      </c>
      <c r="K231" s="233" t="s">
        <v>504</v>
      </c>
      <c r="L231" s="235">
        <v>0.3428572</v>
      </c>
      <c r="M231" s="235">
        <v>11</v>
      </c>
      <c r="N231" s="235">
        <v>12</v>
      </c>
      <c r="O231" s="234">
        <v>11</v>
      </c>
      <c r="P231" s="234">
        <v>17</v>
      </c>
      <c r="Q231" s="234">
        <v>5</v>
      </c>
      <c r="R231" s="234">
        <v>14</v>
      </c>
      <c r="S231" s="234">
        <v>20</v>
      </c>
      <c r="T231" s="234">
        <v>8</v>
      </c>
      <c r="U231" s="234">
        <v>17</v>
      </c>
      <c r="V231" s="234">
        <v>6</v>
      </c>
      <c r="W231" s="235">
        <v>40</v>
      </c>
      <c r="X231" s="235">
        <v>16</v>
      </c>
      <c r="Y231" s="234">
        <v>10.4</v>
      </c>
      <c r="Z231" s="235">
        <v>0.6666666666666666</v>
      </c>
      <c r="AA231" s="235">
        <v>0.6666666666666666</v>
      </c>
      <c r="AB231" s="234" t="s">
        <v>166</v>
      </c>
      <c r="AC231" s="235">
        <v>170</v>
      </c>
      <c r="AD231" s="235">
        <v>170</v>
      </c>
      <c r="AE231" s="234">
        <v>2805</v>
      </c>
      <c r="AF231" s="234">
        <v>35</v>
      </c>
      <c r="AG231" s="234">
        <v>70</v>
      </c>
      <c r="AH231" s="233" t="s">
        <v>167</v>
      </c>
      <c r="AI231" s="236" t="s">
        <v>191</v>
      </c>
    </row>
    <row r="232" spans="1:35" ht="12.75">
      <c r="A232" s="233">
        <v>269</v>
      </c>
      <c r="B232" s="233" t="s">
        <v>159</v>
      </c>
      <c r="C232" s="233" t="s">
        <v>159</v>
      </c>
      <c r="D232" s="233" t="s">
        <v>160</v>
      </c>
      <c r="E232" s="234">
        <v>26903</v>
      </c>
      <c r="F232" s="233" t="s">
        <v>161</v>
      </c>
      <c r="G232" s="234">
        <v>28</v>
      </c>
      <c r="H232" s="233" t="s">
        <v>521</v>
      </c>
      <c r="I232" s="233" t="s">
        <v>522</v>
      </c>
      <c r="J232" s="233" t="s">
        <v>523</v>
      </c>
      <c r="K232" s="233" t="s">
        <v>524</v>
      </c>
      <c r="L232" s="235">
        <v>0.2</v>
      </c>
      <c r="M232" s="235">
        <v>11</v>
      </c>
      <c r="N232" s="235">
        <v>6</v>
      </c>
      <c r="O232" s="234">
        <v>11</v>
      </c>
      <c r="P232" s="234">
        <v>19</v>
      </c>
      <c r="Q232" s="234">
        <v>3</v>
      </c>
      <c r="R232" s="234">
        <v>11</v>
      </c>
      <c r="S232" s="234">
        <v>19</v>
      </c>
      <c r="T232" s="234">
        <v>3</v>
      </c>
      <c r="U232" s="234">
        <v>10</v>
      </c>
      <c r="V232" s="234">
        <v>2</v>
      </c>
      <c r="W232" s="235">
        <v>61</v>
      </c>
      <c r="X232" s="235">
        <v>11</v>
      </c>
      <c r="Y232" s="234">
        <v>21.2</v>
      </c>
      <c r="Z232" s="235">
        <v>1.2666666666666666</v>
      </c>
      <c r="AA232" s="235">
        <v>1.0166666666666666</v>
      </c>
      <c r="AB232" s="234" t="s">
        <v>166</v>
      </c>
      <c r="AC232" s="235">
        <v>323</v>
      </c>
      <c r="AD232" s="235">
        <v>259</v>
      </c>
      <c r="AE232" s="234">
        <v>2805</v>
      </c>
      <c r="AF232" s="234">
        <v>30</v>
      </c>
      <c r="AG232" s="234">
        <v>11</v>
      </c>
      <c r="AH232" s="233" t="s">
        <v>167</v>
      </c>
      <c r="AI232" s="236" t="s">
        <v>168</v>
      </c>
    </row>
    <row r="233" spans="1:35" ht="12.75">
      <c r="A233" s="233">
        <v>269</v>
      </c>
      <c r="B233" s="233" t="s">
        <v>159</v>
      </c>
      <c r="C233" s="233" t="s">
        <v>159</v>
      </c>
      <c r="D233" s="233" t="s">
        <v>160</v>
      </c>
      <c r="E233" s="234">
        <v>26902</v>
      </c>
      <c r="F233" s="233" t="s">
        <v>161</v>
      </c>
      <c r="G233" s="234">
        <v>69</v>
      </c>
      <c r="H233" s="233" t="s">
        <v>525</v>
      </c>
      <c r="I233" s="233" t="s">
        <v>526</v>
      </c>
      <c r="J233" s="233" t="s">
        <v>523</v>
      </c>
      <c r="K233" s="233" t="s">
        <v>524</v>
      </c>
      <c r="L233" s="235">
        <v>0.4</v>
      </c>
      <c r="M233" s="235">
        <v>21</v>
      </c>
      <c r="N233" s="235">
        <v>14</v>
      </c>
      <c r="O233" s="234">
        <v>21</v>
      </c>
      <c r="P233" s="234">
        <v>36</v>
      </c>
      <c r="Q233" s="234">
        <v>13</v>
      </c>
      <c r="R233" s="234">
        <v>21</v>
      </c>
      <c r="S233" s="234">
        <v>36</v>
      </c>
      <c r="T233" s="234">
        <v>13</v>
      </c>
      <c r="U233" s="234">
        <v>26</v>
      </c>
      <c r="V233" s="234">
        <v>7</v>
      </c>
      <c r="W233" s="235">
        <v>63</v>
      </c>
      <c r="X233" s="235">
        <v>20</v>
      </c>
      <c r="Y233" s="234">
        <v>21.2</v>
      </c>
      <c r="Z233" s="235">
        <v>1.25</v>
      </c>
      <c r="AA233" s="235">
        <v>1.05</v>
      </c>
      <c r="AB233" s="234" t="s">
        <v>166</v>
      </c>
      <c r="AC233" s="235">
        <v>319</v>
      </c>
      <c r="AD233" s="235">
        <v>268</v>
      </c>
      <c r="AE233" s="234">
        <v>5355</v>
      </c>
      <c r="AF233" s="234">
        <v>35</v>
      </c>
      <c r="AG233" s="234">
        <v>72</v>
      </c>
      <c r="AH233" s="233" t="s">
        <v>167</v>
      </c>
      <c r="AI233" s="236" t="s">
        <v>168</v>
      </c>
    </row>
    <row r="234" spans="1:35" ht="12.75">
      <c r="A234" s="233">
        <v>269</v>
      </c>
      <c r="B234" s="233" t="s">
        <v>159</v>
      </c>
      <c r="C234" s="233" t="s">
        <v>159</v>
      </c>
      <c r="D234" s="233" t="s">
        <v>160</v>
      </c>
      <c r="E234" s="234">
        <v>26901</v>
      </c>
      <c r="F234" s="233" t="s">
        <v>161</v>
      </c>
      <c r="G234" s="234">
        <v>69</v>
      </c>
      <c r="H234" s="233" t="s">
        <v>527</v>
      </c>
      <c r="I234" s="233" t="s">
        <v>528</v>
      </c>
      <c r="J234" s="233" t="s">
        <v>523</v>
      </c>
      <c r="K234" s="233" t="s">
        <v>529</v>
      </c>
      <c r="L234" s="235">
        <v>0.3428572</v>
      </c>
      <c r="M234" s="235">
        <v>20</v>
      </c>
      <c r="N234" s="235">
        <v>12</v>
      </c>
      <c r="O234" s="234">
        <v>20</v>
      </c>
      <c r="P234" s="234">
        <v>33</v>
      </c>
      <c r="Q234" s="234">
        <v>10</v>
      </c>
      <c r="R234" s="234">
        <v>20</v>
      </c>
      <c r="S234" s="234">
        <v>33</v>
      </c>
      <c r="T234" s="234">
        <v>10</v>
      </c>
      <c r="U234" s="234">
        <v>22</v>
      </c>
      <c r="V234" s="234">
        <v>6</v>
      </c>
      <c r="W234" s="235">
        <v>65</v>
      </c>
      <c r="X234" s="235">
        <v>18</v>
      </c>
      <c r="Y234" s="234">
        <v>21.1</v>
      </c>
      <c r="Z234" s="235">
        <v>1.7166666666666666</v>
      </c>
      <c r="AA234" s="235">
        <v>1.0833333333333333</v>
      </c>
      <c r="AB234" s="234" t="s">
        <v>166</v>
      </c>
      <c r="AC234" s="235">
        <v>438</v>
      </c>
      <c r="AD234" s="235">
        <v>276</v>
      </c>
      <c r="AE234" s="234">
        <v>5100</v>
      </c>
      <c r="AF234" s="234">
        <v>35</v>
      </c>
      <c r="AG234" s="234">
        <v>72</v>
      </c>
      <c r="AH234" s="233" t="s">
        <v>167</v>
      </c>
      <c r="AI234" s="236" t="s">
        <v>168</v>
      </c>
    </row>
    <row r="235" spans="1:35" ht="12.75">
      <c r="A235" s="233">
        <v>269</v>
      </c>
      <c r="B235" s="233" t="s">
        <v>159</v>
      </c>
      <c r="C235" s="233" t="s">
        <v>159</v>
      </c>
      <c r="D235" s="233" t="s">
        <v>160</v>
      </c>
      <c r="E235" s="234">
        <v>26905</v>
      </c>
      <c r="F235" s="233" t="s">
        <v>161</v>
      </c>
      <c r="G235" s="234">
        <v>66</v>
      </c>
      <c r="H235" s="233" t="s">
        <v>530</v>
      </c>
      <c r="I235" s="233" t="s">
        <v>531</v>
      </c>
      <c r="J235" s="233" t="s">
        <v>523</v>
      </c>
      <c r="K235" s="233" t="s">
        <v>529</v>
      </c>
      <c r="L235" s="235">
        <v>0.4074074</v>
      </c>
      <c r="M235" s="235">
        <v>17</v>
      </c>
      <c r="N235" s="235">
        <v>11</v>
      </c>
      <c r="O235" s="234">
        <v>17</v>
      </c>
      <c r="P235" s="234">
        <v>31</v>
      </c>
      <c r="Q235" s="234">
        <v>7</v>
      </c>
      <c r="R235" s="234">
        <v>17</v>
      </c>
      <c r="S235" s="234">
        <v>31</v>
      </c>
      <c r="T235" s="234">
        <v>7</v>
      </c>
      <c r="U235" s="234">
        <v>17</v>
      </c>
      <c r="V235" s="234">
        <v>5</v>
      </c>
      <c r="W235" s="235">
        <v>62</v>
      </c>
      <c r="X235" s="235">
        <v>16</v>
      </c>
      <c r="Y235" s="234">
        <v>21.1</v>
      </c>
      <c r="Z235" s="235">
        <v>1.6166666666666667</v>
      </c>
      <c r="AA235" s="235">
        <v>1.0333333333333334</v>
      </c>
      <c r="AB235" s="234" t="s">
        <v>166</v>
      </c>
      <c r="AC235" s="235">
        <v>412</v>
      </c>
      <c r="AD235" s="235">
        <v>264</v>
      </c>
      <c r="AE235" s="234">
        <v>4335</v>
      </c>
      <c r="AF235" s="234">
        <v>27</v>
      </c>
      <c r="AG235" s="234">
        <v>37</v>
      </c>
      <c r="AH235" s="233" t="s">
        <v>167</v>
      </c>
      <c r="AI235" s="236" t="s">
        <v>191</v>
      </c>
    </row>
    <row r="236" spans="1:35" ht="12.75">
      <c r="A236" s="233">
        <v>269</v>
      </c>
      <c r="B236" s="233" t="s">
        <v>159</v>
      </c>
      <c r="C236" s="233" t="s">
        <v>159</v>
      </c>
      <c r="D236" s="233" t="s">
        <v>160</v>
      </c>
      <c r="E236" s="234">
        <v>26907</v>
      </c>
      <c r="F236" s="233" t="s">
        <v>161</v>
      </c>
      <c r="G236" s="234">
        <v>61</v>
      </c>
      <c r="H236" s="233" t="s">
        <v>238</v>
      </c>
      <c r="I236" s="233" t="s">
        <v>244</v>
      </c>
      <c r="J236" s="233" t="s">
        <v>523</v>
      </c>
      <c r="K236" s="233" t="s">
        <v>524</v>
      </c>
      <c r="L236" s="235">
        <v>0.5555556</v>
      </c>
      <c r="M236" s="235">
        <v>24</v>
      </c>
      <c r="N236" s="235">
        <v>15</v>
      </c>
      <c r="O236" s="234">
        <v>24</v>
      </c>
      <c r="P236" s="234">
        <v>35</v>
      </c>
      <c r="Q236" s="234">
        <v>12</v>
      </c>
      <c r="R236" s="234">
        <v>24</v>
      </c>
      <c r="S236" s="234">
        <v>35</v>
      </c>
      <c r="T236" s="234">
        <v>12</v>
      </c>
      <c r="U236" s="234">
        <v>25</v>
      </c>
      <c r="V236" s="234">
        <v>8</v>
      </c>
      <c r="W236" s="235">
        <v>69</v>
      </c>
      <c r="X236" s="235">
        <v>21</v>
      </c>
      <c r="Y236" s="234">
        <v>21.2</v>
      </c>
      <c r="Z236" s="235">
        <v>1.4</v>
      </c>
      <c r="AA236" s="235">
        <v>1.15</v>
      </c>
      <c r="AB236" s="234" t="s">
        <v>166</v>
      </c>
      <c r="AC236" s="235">
        <v>346</v>
      </c>
      <c r="AD236" s="235">
        <v>284</v>
      </c>
      <c r="AE236" s="234">
        <v>5928</v>
      </c>
      <c r="AF236" s="234">
        <v>27</v>
      </c>
      <c r="AG236" s="234">
        <v>37</v>
      </c>
      <c r="AH236" s="233" t="s">
        <v>167</v>
      </c>
      <c r="AI236" s="236" t="s">
        <v>168</v>
      </c>
    </row>
    <row r="237" spans="1:35" ht="12.75">
      <c r="A237" s="233">
        <v>269</v>
      </c>
      <c r="B237" s="233" t="s">
        <v>159</v>
      </c>
      <c r="C237" s="233" t="s">
        <v>159</v>
      </c>
      <c r="D237" s="233" t="s">
        <v>160</v>
      </c>
      <c r="E237" s="234">
        <v>26908</v>
      </c>
      <c r="F237" s="233" t="s">
        <v>161</v>
      </c>
      <c r="G237" s="234">
        <v>68</v>
      </c>
      <c r="H237" s="233" t="s">
        <v>532</v>
      </c>
      <c r="I237" s="233" t="s">
        <v>398</v>
      </c>
      <c r="J237" s="233" t="s">
        <v>523</v>
      </c>
      <c r="K237" s="233" t="s">
        <v>524</v>
      </c>
      <c r="L237" s="235">
        <v>0.3142857</v>
      </c>
      <c r="M237" s="235">
        <v>16</v>
      </c>
      <c r="N237" s="235">
        <v>11</v>
      </c>
      <c r="O237" s="234">
        <v>16</v>
      </c>
      <c r="P237" s="234">
        <v>25</v>
      </c>
      <c r="Q237" s="234">
        <v>5</v>
      </c>
      <c r="R237" s="234">
        <v>16</v>
      </c>
      <c r="S237" s="234">
        <v>25</v>
      </c>
      <c r="T237" s="234">
        <v>5</v>
      </c>
      <c r="U237" s="234">
        <v>18</v>
      </c>
      <c r="V237" s="234">
        <v>4</v>
      </c>
      <c r="W237" s="235">
        <v>69</v>
      </c>
      <c r="X237" s="235">
        <v>14</v>
      </c>
      <c r="Y237" s="234">
        <v>21.2</v>
      </c>
      <c r="Z237" s="235">
        <v>1.4</v>
      </c>
      <c r="AA237" s="235">
        <v>1.15</v>
      </c>
      <c r="AB237" s="234" t="s">
        <v>166</v>
      </c>
      <c r="AC237" s="235">
        <v>357</v>
      </c>
      <c r="AD237" s="235">
        <v>293</v>
      </c>
      <c r="AE237" s="234">
        <v>4080</v>
      </c>
      <c r="AF237" s="234">
        <v>35</v>
      </c>
      <c r="AG237" s="234">
        <v>72</v>
      </c>
      <c r="AH237" s="233" t="s">
        <v>167</v>
      </c>
      <c r="AI237" s="236" t="s">
        <v>168</v>
      </c>
    </row>
    <row r="238" spans="1:35" ht="12.75">
      <c r="A238" s="233">
        <v>269</v>
      </c>
      <c r="B238" s="233" t="s">
        <v>159</v>
      </c>
      <c r="C238" s="233" t="s">
        <v>159</v>
      </c>
      <c r="D238" s="233" t="s">
        <v>160</v>
      </c>
      <c r="E238" s="234">
        <v>26910</v>
      </c>
      <c r="F238" s="233" t="s">
        <v>161</v>
      </c>
      <c r="G238" s="234">
        <v>4</v>
      </c>
      <c r="H238" s="233" t="s">
        <v>533</v>
      </c>
      <c r="I238" s="233" t="s">
        <v>405</v>
      </c>
      <c r="J238" s="233" t="s">
        <v>523</v>
      </c>
      <c r="K238" s="233" t="s">
        <v>524</v>
      </c>
      <c r="L238" s="235">
        <v>0.2142857</v>
      </c>
      <c r="M238" s="235">
        <v>13</v>
      </c>
      <c r="N238" s="235">
        <v>9</v>
      </c>
      <c r="O238" s="234">
        <v>13</v>
      </c>
      <c r="P238" s="234">
        <v>16</v>
      </c>
      <c r="Q238" s="234">
        <v>10</v>
      </c>
      <c r="R238" s="234">
        <v>13</v>
      </c>
      <c r="S238" s="234">
        <v>16</v>
      </c>
      <c r="T238" s="234">
        <v>10</v>
      </c>
      <c r="U238" s="234">
        <v>12</v>
      </c>
      <c r="V238" s="234">
        <v>6</v>
      </c>
      <c r="W238" s="235">
        <v>71</v>
      </c>
      <c r="X238" s="235">
        <v>11</v>
      </c>
      <c r="Y238" s="234">
        <v>21.2</v>
      </c>
      <c r="Z238" s="235">
        <v>1.4333333333333333</v>
      </c>
      <c r="AA238" s="235">
        <v>1.1833333333333333</v>
      </c>
      <c r="AB238" s="234" t="s">
        <v>166</v>
      </c>
      <c r="AC238" s="235">
        <v>366</v>
      </c>
      <c r="AD238" s="235">
        <v>302</v>
      </c>
      <c r="AE238" s="234">
        <v>3315</v>
      </c>
      <c r="AF238" s="234">
        <v>42</v>
      </c>
      <c r="AG238" s="234">
        <v>32</v>
      </c>
      <c r="AH238" s="233" t="s">
        <v>167</v>
      </c>
      <c r="AI238" s="236" t="s">
        <v>168</v>
      </c>
    </row>
    <row r="239" spans="1:35" ht="12.75">
      <c r="A239" s="233">
        <v>269</v>
      </c>
      <c r="B239" s="233" t="s">
        <v>159</v>
      </c>
      <c r="C239" s="233" t="s">
        <v>159</v>
      </c>
      <c r="D239" s="233" t="s">
        <v>160</v>
      </c>
      <c r="E239" s="234">
        <v>26911</v>
      </c>
      <c r="F239" s="233" t="s">
        <v>161</v>
      </c>
      <c r="G239" s="234">
        <v>32</v>
      </c>
      <c r="H239" s="233" t="s">
        <v>534</v>
      </c>
      <c r="I239" s="233" t="s">
        <v>481</v>
      </c>
      <c r="J239" s="233" t="s">
        <v>523</v>
      </c>
      <c r="K239" s="233" t="s">
        <v>529</v>
      </c>
      <c r="L239" s="235">
        <v>0.4</v>
      </c>
      <c r="M239" s="235">
        <v>17</v>
      </c>
      <c r="N239" s="235">
        <v>12</v>
      </c>
      <c r="O239" s="234">
        <v>17</v>
      </c>
      <c r="P239" s="234">
        <v>30</v>
      </c>
      <c r="Q239" s="234">
        <v>6</v>
      </c>
      <c r="R239" s="234">
        <v>17</v>
      </c>
      <c r="S239" s="234">
        <v>30</v>
      </c>
      <c r="T239" s="234">
        <v>6</v>
      </c>
      <c r="U239" s="234">
        <v>21</v>
      </c>
      <c r="V239" s="234">
        <v>4</v>
      </c>
      <c r="W239" s="235">
        <v>72</v>
      </c>
      <c r="X239" s="235">
        <v>14</v>
      </c>
      <c r="Y239" s="234">
        <v>21.1</v>
      </c>
      <c r="Z239" s="235">
        <v>1.8333333333333333</v>
      </c>
      <c r="AA239" s="235">
        <v>1.2</v>
      </c>
      <c r="AB239" s="234" t="s">
        <v>166</v>
      </c>
      <c r="AC239" s="235">
        <v>468</v>
      </c>
      <c r="AD239" s="235">
        <v>306</v>
      </c>
      <c r="AE239" s="234">
        <v>4335</v>
      </c>
      <c r="AF239" s="234">
        <v>30</v>
      </c>
      <c r="AG239" s="234">
        <v>11</v>
      </c>
      <c r="AH239" s="233" t="s">
        <v>167</v>
      </c>
      <c r="AI239" s="236" t="s">
        <v>168</v>
      </c>
    </row>
    <row r="240" spans="1:35" ht="12.75">
      <c r="A240" s="233">
        <v>269</v>
      </c>
      <c r="B240" s="233" t="s">
        <v>159</v>
      </c>
      <c r="C240" s="233" t="s">
        <v>159</v>
      </c>
      <c r="D240" s="233" t="s">
        <v>160</v>
      </c>
      <c r="E240" s="234">
        <v>26906</v>
      </c>
      <c r="F240" s="233" t="s">
        <v>161</v>
      </c>
      <c r="G240" s="234">
        <v>29</v>
      </c>
      <c r="H240" s="233" t="s">
        <v>396</v>
      </c>
      <c r="I240" s="233" t="s">
        <v>535</v>
      </c>
      <c r="J240" s="233" t="s">
        <v>523</v>
      </c>
      <c r="K240" s="233" t="s">
        <v>529</v>
      </c>
      <c r="L240" s="235">
        <v>0.6333333</v>
      </c>
      <c r="M240" s="235">
        <v>24</v>
      </c>
      <c r="N240" s="235">
        <v>19</v>
      </c>
      <c r="O240" s="234">
        <v>24</v>
      </c>
      <c r="P240" s="234">
        <v>43</v>
      </c>
      <c r="Q240" s="234">
        <v>5</v>
      </c>
      <c r="R240" s="234">
        <v>24</v>
      </c>
      <c r="S240" s="234">
        <v>43</v>
      </c>
      <c r="T240" s="234">
        <v>5</v>
      </c>
      <c r="U240" s="234">
        <v>32</v>
      </c>
      <c r="V240" s="234">
        <v>5</v>
      </c>
      <c r="W240" s="235">
        <v>77</v>
      </c>
      <c r="X240" s="235">
        <v>19</v>
      </c>
      <c r="Y240" s="234">
        <v>21.1</v>
      </c>
      <c r="Z240" s="235">
        <v>1.9666666666666666</v>
      </c>
      <c r="AA240" s="235">
        <v>1.2833333333333334</v>
      </c>
      <c r="AB240" s="234" t="s">
        <v>166</v>
      </c>
      <c r="AC240" s="235">
        <v>486</v>
      </c>
      <c r="AD240" s="235">
        <v>317</v>
      </c>
      <c r="AE240" s="234">
        <v>5928</v>
      </c>
      <c r="AF240" s="234">
        <v>30</v>
      </c>
      <c r="AG240" s="234">
        <v>11</v>
      </c>
      <c r="AH240" s="233" t="s">
        <v>167</v>
      </c>
      <c r="AI240" s="236" t="s">
        <v>168</v>
      </c>
    </row>
    <row r="241" spans="1:35" ht="12.75">
      <c r="A241" s="233">
        <v>269</v>
      </c>
      <c r="B241" s="233" t="s">
        <v>159</v>
      </c>
      <c r="C241" s="233" t="s">
        <v>159</v>
      </c>
      <c r="D241" s="233" t="s">
        <v>160</v>
      </c>
      <c r="E241" s="234">
        <v>26912</v>
      </c>
      <c r="F241" s="233" t="s">
        <v>161</v>
      </c>
      <c r="G241" s="234">
        <v>25</v>
      </c>
      <c r="H241" s="233" t="s">
        <v>536</v>
      </c>
      <c r="I241" s="233" t="s">
        <v>519</v>
      </c>
      <c r="J241" s="233" t="s">
        <v>523</v>
      </c>
      <c r="K241" s="233" t="s">
        <v>524</v>
      </c>
      <c r="L241" s="235">
        <v>0.5</v>
      </c>
      <c r="M241" s="235">
        <v>24</v>
      </c>
      <c r="N241" s="235">
        <v>21</v>
      </c>
      <c r="O241" s="234">
        <v>24</v>
      </c>
      <c r="P241" s="234">
        <v>36</v>
      </c>
      <c r="Q241" s="234">
        <v>15</v>
      </c>
      <c r="R241" s="234">
        <v>24</v>
      </c>
      <c r="S241" s="234">
        <v>36</v>
      </c>
      <c r="T241" s="234">
        <v>15</v>
      </c>
      <c r="U241" s="234">
        <v>30</v>
      </c>
      <c r="V241" s="234">
        <v>11</v>
      </c>
      <c r="W241" s="235">
        <v>78</v>
      </c>
      <c r="X241" s="235">
        <v>18</v>
      </c>
      <c r="Y241" s="234">
        <v>21.2</v>
      </c>
      <c r="Z241" s="235">
        <v>1.55</v>
      </c>
      <c r="AA241" s="235">
        <v>1.3</v>
      </c>
      <c r="AB241" s="234" t="s">
        <v>166</v>
      </c>
      <c r="AC241" s="235">
        <v>395</v>
      </c>
      <c r="AD241" s="235">
        <v>332</v>
      </c>
      <c r="AE241" s="234">
        <v>6120</v>
      </c>
      <c r="AF241" s="234">
        <v>42</v>
      </c>
      <c r="AG241" s="234">
        <v>32</v>
      </c>
      <c r="AH241" s="233" t="s">
        <v>167</v>
      </c>
      <c r="AI241" s="236" t="s">
        <v>191</v>
      </c>
    </row>
    <row r="242" spans="1:35" ht="12.75">
      <c r="A242" s="233">
        <v>269</v>
      </c>
      <c r="B242" s="233" t="s">
        <v>159</v>
      </c>
      <c r="C242" s="233" t="s">
        <v>159</v>
      </c>
      <c r="D242" s="233" t="s">
        <v>160</v>
      </c>
      <c r="E242" s="234">
        <v>20002</v>
      </c>
      <c r="F242" s="233" t="s">
        <v>161</v>
      </c>
      <c r="G242" s="234">
        <v>37</v>
      </c>
      <c r="H242" s="233" t="s">
        <v>537</v>
      </c>
      <c r="I242" s="233" t="s">
        <v>538</v>
      </c>
      <c r="J242" s="233" t="s">
        <v>523</v>
      </c>
      <c r="K242" s="233" t="s">
        <v>529</v>
      </c>
      <c r="L242" s="235">
        <v>0.4333333</v>
      </c>
      <c r="M242" s="235">
        <v>16</v>
      </c>
      <c r="N242" s="235">
        <v>13</v>
      </c>
      <c r="O242" s="234">
        <v>16</v>
      </c>
      <c r="P242" s="234">
        <v>30</v>
      </c>
      <c r="Q242" s="234">
        <v>6</v>
      </c>
      <c r="R242" s="234">
        <v>16</v>
      </c>
      <c r="S242" s="234">
        <v>30</v>
      </c>
      <c r="T242" s="234">
        <v>6</v>
      </c>
      <c r="U242" s="234">
        <v>21</v>
      </c>
      <c r="V242" s="234">
        <v>5</v>
      </c>
      <c r="W242" s="235">
        <v>72</v>
      </c>
      <c r="X242" s="235">
        <v>13</v>
      </c>
      <c r="Y242" s="234">
        <v>21.1</v>
      </c>
      <c r="Z242" s="235">
        <v>2.0166666666666666</v>
      </c>
      <c r="AA242" s="235">
        <v>1.2</v>
      </c>
      <c r="AB242" s="234" t="s">
        <v>166</v>
      </c>
      <c r="AC242" s="235">
        <v>514</v>
      </c>
      <c r="AD242" s="235">
        <v>306</v>
      </c>
      <c r="AE242" s="234">
        <v>4080</v>
      </c>
      <c r="AF242" s="234">
        <v>30</v>
      </c>
      <c r="AG242" s="234">
        <v>11</v>
      </c>
      <c r="AH242" s="233" t="s">
        <v>167</v>
      </c>
      <c r="AI242" s="236" t="s">
        <v>191</v>
      </c>
    </row>
    <row r="243" spans="1:35" ht="12.75">
      <c r="A243" s="233">
        <v>269</v>
      </c>
      <c r="B243" s="233" t="s">
        <v>159</v>
      </c>
      <c r="C243" s="233" t="s">
        <v>159</v>
      </c>
      <c r="D243" s="233" t="s">
        <v>160</v>
      </c>
      <c r="E243" s="234">
        <v>26909</v>
      </c>
      <c r="F243" s="233" t="s">
        <v>161</v>
      </c>
      <c r="G243" s="234">
        <v>29</v>
      </c>
      <c r="H243" s="233" t="s">
        <v>539</v>
      </c>
      <c r="I243" s="233" t="s">
        <v>520</v>
      </c>
      <c r="J243" s="233" t="s">
        <v>523</v>
      </c>
      <c r="K243" s="233" t="s">
        <v>529</v>
      </c>
      <c r="L243" s="235">
        <v>0.4666667</v>
      </c>
      <c r="M243" s="235">
        <v>18</v>
      </c>
      <c r="N243" s="235">
        <v>14</v>
      </c>
      <c r="O243" s="234">
        <v>18</v>
      </c>
      <c r="P243" s="234">
        <v>30</v>
      </c>
      <c r="Q243" s="234">
        <v>8</v>
      </c>
      <c r="R243" s="234">
        <v>18</v>
      </c>
      <c r="S243" s="234">
        <v>30</v>
      </c>
      <c r="T243" s="234">
        <v>8</v>
      </c>
      <c r="U243" s="234">
        <v>20</v>
      </c>
      <c r="V243" s="234">
        <v>6</v>
      </c>
      <c r="W243" s="235">
        <v>70</v>
      </c>
      <c r="X243" s="235">
        <v>15</v>
      </c>
      <c r="Y243" s="234">
        <v>21.1</v>
      </c>
      <c r="Z243" s="235">
        <v>1.7666666666666666</v>
      </c>
      <c r="AA243" s="235">
        <v>1.1666666666666667</v>
      </c>
      <c r="AB243" s="234" t="s">
        <v>166</v>
      </c>
      <c r="AC243" s="235">
        <v>436</v>
      </c>
      <c r="AD243" s="235">
        <v>288</v>
      </c>
      <c r="AE243" s="234">
        <v>4446</v>
      </c>
      <c r="AF243" s="234">
        <v>30</v>
      </c>
      <c r="AG243" s="234">
        <v>11</v>
      </c>
      <c r="AH243" s="233" t="s">
        <v>167</v>
      </c>
      <c r="AI243" s="236" t="s">
        <v>191</v>
      </c>
    </row>
    <row r="244" spans="1:35" ht="12.75">
      <c r="A244" s="233">
        <v>269</v>
      </c>
      <c r="B244" s="233" t="s">
        <v>159</v>
      </c>
      <c r="C244" s="233" t="s">
        <v>159</v>
      </c>
      <c r="D244" s="233" t="s">
        <v>160</v>
      </c>
      <c r="E244" s="234">
        <v>26907</v>
      </c>
      <c r="F244" s="233" t="s">
        <v>161</v>
      </c>
      <c r="G244" s="234">
        <v>61</v>
      </c>
      <c r="H244" s="233" t="s">
        <v>408</v>
      </c>
      <c r="I244" s="233" t="s">
        <v>540</v>
      </c>
      <c r="J244" s="233" t="s">
        <v>523</v>
      </c>
      <c r="K244" s="233" t="s">
        <v>529</v>
      </c>
      <c r="L244" s="235">
        <v>0.5555556</v>
      </c>
      <c r="M244" s="235">
        <v>19</v>
      </c>
      <c r="N244" s="235">
        <v>15</v>
      </c>
      <c r="O244" s="234">
        <v>19</v>
      </c>
      <c r="P244" s="234">
        <v>27</v>
      </c>
      <c r="Q244" s="234">
        <v>9</v>
      </c>
      <c r="R244" s="234">
        <v>19</v>
      </c>
      <c r="S244" s="234">
        <v>27</v>
      </c>
      <c r="T244" s="234">
        <v>9</v>
      </c>
      <c r="U244" s="234">
        <v>22</v>
      </c>
      <c r="V244" s="234">
        <v>7</v>
      </c>
      <c r="W244" s="235">
        <v>66</v>
      </c>
      <c r="X244" s="235">
        <v>17</v>
      </c>
      <c r="Y244" s="234">
        <v>21.1</v>
      </c>
      <c r="Z244" s="235">
        <v>1.6666666666666667</v>
      </c>
      <c r="AA244" s="235">
        <v>1.1</v>
      </c>
      <c r="AB244" s="234" t="s">
        <v>166</v>
      </c>
      <c r="AC244" s="235">
        <v>425</v>
      </c>
      <c r="AD244" s="235">
        <v>280</v>
      </c>
      <c r="AE244" s="234">
        <v>4845</v>
      </c>
      <c r="AF244" s="234">
        <v>27</v>
      </c>
      <c r="AG244" s="234">
        <v>37</v>
      </c>
      <c r="AH244" s="233" t="s">
        <v>167</v>
      </c>
      <c r="AI244" s="236" t="s">
        <v>191</v>
      </c>
    </row>
    <row r="245" spans="1:35" ht="12.75">
      <c r="A245" s="233">
        <v>269</v>
      </c>
      <c r="B245" s="233" t="s">
        <v>159</v>
      </c>
      <c r="C245" s="233" t="s">
        <v>159</v>
      </c>
      <c r="D245" s="233" t="s">
        <v>160</v>
      </c>
      <c r="E245" s="234">
        <v>26908</v>
      </c>
      <c r="F245" s="233" t="s">
        <v>161</v>
      </c>
      <c r="G245" s="234">
        <v>66</v>
      </c>
      <c r="H245" s="233" t="s">
        <v>541</v>
      </c>
      <c r="I245" s="233" t="s">
        <v>542</v>
      </c>
      <c r="J245" s="233" t="s">
        <v>523</v>
      </c>
      <c r="K245" s="233" t="s">
        <v>529</v>
      </c>
      <c r="L245" s="235">
        <v>0.3714286</v>
      </c>
      <c r="M245" s="235">
        <v>15</v>
      </c>
      <c r="N245" s="235">
        <v>13</v>
      </c>
      <c r="O245" s="234">
        <v>15</v>
      </c>
      <c r="P245" s="234">
        <v>28</v>
      </c>
      <c r="Q245" s="234">
        <v>7</v>
      </c>
      <c r="R245" s="234">
        <v>15</v>
      </c>
      <c r="S245" s="234">
        <v>28</v>
      </c>
      <c r="T245" s="234">
        <v>7</v>
      </c>
      <c r="U245" s="234">
        <v>24</v>
      </c>
      <c r="V245" s="234">
        <v>5</v>
      </c>
      <c r="W245" s="235">
        <v>61</v>
      </c>
      <c r="X245" s="235">
        <v>15</v>
      </c>
      <c r="Y245" s="234">
        <v>21.1</v>
      </c>
      <c r="Z245" s="235">
        <v>1.2666666666666666</v>
      </c>
      <c r="AA245" s="235">
        <v>1.0166666666666666</v>
      </c>
      <c r="AB245" s="234" t="s">
        <v>166</v>
      </c>
      <c r="AC245" s="235">
        <v>323</v>
      </c>
      <c r="AD245" s="235">
        <v>259</v>
      </c>
      <c r="AE245" s="234">
        <v>3825</v>
      </c>
      <c r="AF245" s="234">
        <v>35</v>
      </c>
      <c r="AG245" s="234">
        <v>72</v>
      </c>
      <c r="AH245" s="233" t="s">
        <v>167</v>
      </c>
      <c r="AI245" s="236" t="s">
        <v>191</v>
      </c>
    </row>
    <row r="246" spans="1:35" ht="12.75">
      <c r="A246" s="233">
        <v>269</v>
      </c>
      <c r="B246" s="233" t="s">
        <v>159</v>
      </c>
      <c r="C246" s="233" t="s">
        <v>159</v>
      </c>
      <c r="D246" s="233" t="s">
        <v>160</v>
      </c>
      <c r="E246" s="234">
        <v>26910</v>
      </c>
      <c r="F246" s="233" t="s">
        <v>161</v>
      </c>
      <c r="G246" s="234">
        <v>4</v>
      </c>
      <c r="H246" s="233" t="s">
        <v>543</v>
      </c>
      <c r="I246" s="233" t="s">
        <v>544</v>
      </c>
      <c r="J246" s="233" t="s">
        <v>523</v>
      </c>
      <c r="K246" s="233" t="s">
        <v>529</v>
      </c>
      <c r="L246" s="235">
        <v>0.2142857</v>
      </c>
      <c r="M246" s="235">
        <v>14</v>
      </c>
      <c r="N246" s="235">
        <v>9</v>
      </c>
      <c r="O246" s="234">
        <v>14</v>
      </c>
      <c r="P246" s="234">
        <v>17</v>
      </c>
      <c r="Q246" s="234">
        <v>12</v>
      </c>
      <c r="R246" s="234">
        <v>14</v>
      </c>
      <c r="S246" s="234">
        <v>17</v>
      </c>
      <c r="T246" s="234">
        <v>12</v>
      </c>
      <c r="U246" s="234">
        <v>13</v>
      </c>
      <c r="V246" s="234">
        <v>5</v>
      </c>
      <c r="W246" s="235">
        <v>58</v>
      </c>
      <c r="X246" s="235">
        <v>14</v>
      </c>
      <c r="Y246" s="234">
        <v>21.1</v>
      </c>
      <c r="Z246" s="235">
        <v>1.1333333333333333</v>
      </c>
      <c r="AA246" s="235">
        <v>0.9666666666666667</v>
      </c>
      <c r="AB246" s="234" t="s">
        <v>166</v>
      </c>
      <c r="AC246" s="235">
        <v>289</v>
      </c>
      <c r="AD246" s="235">
        <v>246</v>
      </c>
      <c r="AE246" s="234">
        <v>3570</v>
      </c>
      <c r="AF246" s="234">
        <v>42</v>
      </c>
      <c r="AG246" s="234">
        <v>32</v>
      </c>
      <c r="AH246" s="233" t="s">
        <v>167</v>
      </c>
      <c r="AI246" s="236" t="s">
        <v>191</v>
      </c>
    </row>
    <row r="247" spans="1:35" ht="12.75">
      <c r="A247" s="233">
        <v>269</v>
      </c>
      <c r="B247" s="233" t="s">
        <v>159</v>
      </c>
      <c r="C247" s="233" t="s">
        <v>159</v>
      </c>
      <c r="D247" s="233" t="s">
        <v>191</v>
      </c>
      <c r="E247" s="234">
        <v>26902</v>
      </c>
      <c r="F247" s="233" t="s">
        <v>161</v>
      </c>
      <c r="G247" s="234">
        <v>69</v>
      </c>
      <c r="H247" s="233" t="s">
        <v>251</v>
      </c>
      <c r="I247" s="233" t="s">
        <v>474</v>
      </c>
      <c r="J247" s="233" t="s">
        <v>524</v>
      </c>
      <c r="K247" s="233" t="s">
        <v>523</v>
      </c>
      <c r="L247" s="235">
        <v>0.3142857</v>
      </c>
      <c r="M247" s="235">
        <v>17</v>
      </c>
      <c r="N247" s="235">
        <v>11</v>
      </c>
      <c r="O247" s="234">
        <v>17</v>
      </c>
      <c r="P247" s="234">
        <v>28</v>
      </c>
      <c r="Q247" s="234">
        <v>9</v>
      </c>
      <c r="R247" s="234">
        <v>17</v>
      </c>
      <c r="S247" s="234">
        <v>28</v>
      </c>
      <c r="T247" s="234">
        <v>9</v>
      </c>
      <c r="U247" s="234">
        <v>22</v>
      </c>
      <c r="V247" s="234">
        <v>5</v>
      </c>
      <c r="W247" s="235">
        <v>61</v>
      </c>
      <c r="X247" s="235">
        <v>17</v>
      </c>
      <c r="Y247" s="234">
        <v>21</v>
      </c>
      <c r="Z247" s="235">
        <v>1.4333333333333333</v>
      </c>
      <c r="AA247" s="235">
        <v>1.0166666666666666</v>
      </c>
      <c r="AB247" s="234" t="s">
        <v>166</v>
      </c>
      <c r="AC247" s="235">
        <v>366</v>
      </c>
      <c r="AD247" s="235">
        <v>259</v>
      </c>
      <c r="AE247" s="234">
        <v>4335</v>
      </c>
      <c r="AF247" s="234">
        <v>35</v>
      </c>
      <c r="AG247" s="234">
        <v>72</v>
      </c>
      <c r="AH247" s="233" t="s">
        <v>167</v>
      </c>
      <c r="AI247" s="236" t="s">
        <v>168</v>
      </c>
    </row>
    <row r="248" spans="1:35" ht="12.75">
      <c r="A248" s="233">
        <v>269</v>
      </c>
      <c r="B248" s="233" t="s">
        <v>159</v>
      </c>
      <c r="C248" s="233" t="s">
        <v>159</v>
      </c>
      <c r="D248" s="233" t="s">
        <v>191</v>
      </c>
      <c r="E248" s="234">
        <v>26904</v>
      </c>
      <c r="F248" s="233" t="s">
        <v>161</v>
      </c>
      <c r="G248" s="234">
        <v>6</v>
      </c>
      <c r="H248" s="233" t="s">
        <v>433</v>
      </c>
      <c r="I248" s="233" t="s">
        <v>475</v>
      </c>
      <c r="J248" s="233" t="s">
        <v>524</v>
      </c>
      <c r="K248" s="233" t="s">
        <v>523</v>
      </c>
      <c r="L248" s="235">
        <v>0.3571429</v>
      </c>
      <c r="M248" s="235">
        <v>28</v>
      </c>
      <c r="N248" s="235">
        <v>15</v>
      </c>
      <c r="O248" s="234">
        <v>28</v>
      </c>
      <c r="P248" s="234">
        <v>34</v>
      </c>
      <c r="Q248" s="234">
        <v>22</v>
      </c>
      <c r="R248" s="234">
        <v>28</v>
      </c>
      <c r="S248" s="234">
        <v>34</v>
      </c>
      <c r="T248" s="234">
        <v>22</v>
      </c>
      <c r="U248" s="234">
        <v>19</v>
      </c>
      <c r="V248" s="234">
        <v>11</v>
      </c>
      <c r="W248" s="235">
        <v>67</v>
      </c>
      <c r="X248" s="235">
        <v>25</v>
      </c>
      <c r="Y248" s="234">
        <v>21</v>
      </c>
      <c r="Z248" s="235">
        <v>1.5333333333333334</v>
      </c>
      <c r="AA248" s="235">
        <v>1.1166666666666667</v>
      </c>
      <c r="AB248" s="234" t="s">
        <v>166</v>
      </c>
      <c r="AC248" s="235">
        <v>391</v>
      </c>
      <c r="AD248" s="235">
        <v>285</v>
      </c>
      <c r="AE248" s="234">
        <v>7140</v>
      </c>
      <c r="AF248" s="234">
        <v>42</v>
      </c>
      <c r="AG248" s="234">
        <v>32</v>
      </c>
      <c r="AH248" s="233" t="s">
        <v>167</v>
      </c>
      <c r="AI248" s="236" t="s">
        <v>168</v>
      </c>
    </row>
    <row r="249" spans="1:35" ht="12.75">
      <c r="A249" s="233">
        <v>269</v>
      </c>
      <c r="B249" s="233" t="s">
        <v>159</v>
      </c>
      <c r="C249" s="233" t="s">
        <v>159</v>
      </c>
      <c r="D249" s="233" t="s">
        <v>191</v>
      </c>
      <c r="E249" s="234">
        <v>26901</v>
      </c>
      <c r="F249" s="233" t="s">
        <v>161</v>
      </c>
      <c r="G249" s="234">
        <v>69</v>
      </c>
      <c r="H249" s="233" t="s">
        <v>353</v>
      </c>
      <c r="I249" s="233" t="s">
        <v>226</v>
      </c>
      <c r="J249" s="233" t="s">
        <v>524</v>
      </c>
      <c r="K249" s="233" t="s">
        <v>523</v>
      </c>
      <c r="L249" s="235">
        <v>0.3714286</v>
      </c>
      <c r="M249" s="235">
        <v>18</v>
      </c>
      <c r="N249" s="235">
        <v>13</v>
      </c>
      <c r="O249" s="234">
        <v>18</v>
      </c>
      <c r="P249" s="234">
        <v>31</v>
      </c>
      <c r="Q249" s="234">
        <v>10</v>
      </c>
      <c r="R249" s="234">
        <v>18</v>
      </c>
      <c r="S249" s="234">
        <v>31</v>
      </c>
      <c r="T249" s="234">
        <v>10</v>
      </c>
      <c r="U249" s="234">
        <v>22</v>
      </c>
      <c r="V249" s="234">
        <v>6</v>
      </c>
      <c r="W249" s="235">
        <v>69</v>
      </c>
      <c r="X249" s="235">
        <v>16</v>
      </c>
      <c r="Y249" s="234">
        <v>21</v>
      </c>
      <c r="Z249" s="235">
        <v>1.35</v>
      </c>
      <c r="AA249" s="235">
        <v>1.15</v>
      </c>
      <c r="AB249" s="234" t="s">
        <v>166</v>
      </c>
      <c r="AC249" s="235">
        <v>344</v>
      </c>
      <c r="AD249" s="235">
        <v>293</v>
      </c>
      <c r="AE249" s="234">
        <v>4590</v>
      </c>
      <c r="AF249" s="234">
        <v>35</v>
      </c>
      <c r="AG249" s="234">
        <v>72</v>
      </c>
      <c r="AH249" s="233" t="s">
        <v>167</v>
      </c>
      <c r="AI249" s="236" t="s">
        <v>168</v>
      </c>
    </row>
    <row r="250" spans="1:35" ht="12.75">
      <c r="A250" s="233">
        <v>269</v>
      </c>
      <c r="B250" s="233" t="s">
        <v>159</v>
      </c>
      <c r="C250" s="233" t="s">
        <v>159</v>
      </c>
      <c r="D250" s="233" t="s">
        <v>191</v>
      </c>
      <c r="E250" s="234">
        <v>26903</v>
      </c>
      <c r="F250" s="233" t="s">
        <v>161</v>
      </c>
      <c r="G250" s="234">
        <v>28</v>
      </c>
      <c r="H250" s="233" t="s">
        <v>545</v>
      </c>
      <c r="I250" s="233" t="s">
        <v>296</v>
      </c>
      <c r="J250" s="233" t="s">
        <v>524</v>
      </c>
      <c r="K250" s="233" t="s">
        <v>523</v>
      </c>
      <c r="L250" s="235">
        <v>0.3333333</v>
      </c>
      <c r="M250" s="235">
        <v>14</v>
      </c>
      <c r="N250" s="235">
        <v>10</v>
      </c>
      <c r="O250" s="234">
        <v>14</v>
      </c>
      <c r="P250" s="234">
        <v>22</v>
      </c>
      <c r="Q250" s="234">
        <v>3</v>
      </c>
      <c r="R250" s="234">
        <v>14</v>
      </c>
      <c r="S250" s="234">
        <v>22</v>
      </c>
      <c r="T250" s="234">
        <v>3</v>
      </c>
      <c r="U250" s="234">
        <v>18</v>
      </c>
      <c r="V250" s="234">
        <v>2</v>
      </c>
      <c r="W250" s="235">
        <v>72</v>
      </c>
      <c r="X250" s="235">
        <v>12</v>
      </c>
      <c r="Y250" s="234">
        <v>21</v>
      </c>
      <c r="Z250" s="235">
        <v>1.5666666666666667</v>
      </c>
      <c r="AA250" s="235">
        <v>1.2</v>
      </c>
      <c r="AB250" s="234" t="s">
        <v>166</v>
      </c>
      <c r="AC250" s="235">
        <v>387</v>
      </c>
      <c r="AD250" s="235">
        <v>296</v>
      </c>
      <c r="AE250" s="234">
        <v>3458</v>
      </c>
      <c r="AF250" s="234">
        <v>30</v>
      </c>
      <c r="AG250" s="234">
        <v>11</v>
      </c>
      <c r="AH250" s="233" t="s">
        <v>167</v>
      </c>
      <c r="AI250" s="236" t="s">
        <v>168</v>
      </c>
    </row>
    <row r="251" spans="1:35" ht="12.75">
      <c r="A251" s="233">
        <v>269</v>
      </c>
      <c r="B251" s="233" t="s">
        <v>159</v>
      </c>
      <c r="C251" s="233" t="s">
        <v>159</v>
      </c>
      <c r="D251" s="233" t="s">
        <v>191</v>
      </c>
      <c r="E251" s="234">
        <v>26905</v>
      </c>
      <c r="F251" s="233" t="s">
        <v>161</v>
      </c>
      <c r="G251" s="234">
        <v>66</v>
      </c>
      <c r="H251" s="233" t="s">
        <v>282</v>
      </c>
      <c r="I251" s="233" t="s">
        <v>293</v>
      </c>
      <c r="J251" s="233" t="s">
        <v>524</v>
      </c>
      <c r="K251" s="233" t="s">
        <v>523</v>
      </c>
      <c r="L251" s="235">
        <v>0.6666667</v>
      </c>
      <c r="M251" s="235">
        <v>23</v>
      </c>
      <c r="N251" s="235">
        <v>18</v>
      </c>
      <c r="O251" s="234">
        <v>23</v>
      </c>
      <c r="P251" s="234">
        <v>36</v>
      </c>
      <c r="Q251" s="234">
        <v>10</v>
      </c>
      <c r="R251" s="234">
        <v>23</v>
      </c>
      <c r="S251" s="234">
        <v>36</v>
      </c>
      <c r="T251" s="234">
        <v>10</v>
      </c>
      <c r="U251" s="234">
        <v>26</v>
      </c>
      <c r="V251" s="234">
        <v>7</v>
      </c>
      <c r="W251" s="235">
        <v>72</v>
      </c>
      <c r="X251" s="235">
        <v>19</v>
      </c>
      <c r="Y251" s="234">
        <v>21</v>
      </c>
      <c r="Z251" s="235">
        <v>1.6166666666666667</v>
      </c>
      <c r="AA251" s="235">
        <v>1.2</v>
      </c>
      <c r="AB251" s="234" t="s">
        <v>166</v>
      </c>
      <c r="AC251" s="235">
        <v>412</v>
      </c>
      <c r="AD251" s="235">
        <v>306</v>
      </c>
      <c r="AE251" s="234">
        <v>5865</v>
      </c>
      <c r="AF251" s="234">
        <v>27</v>
      </c>
      <c r="AG251" s="234">
        <v>37</v>
      </c>
      <c r="AH251" s="233" t="s">
        <v>167</v>
      </c>
      <c r="AI251" s="236" t="s">
        <v>168</v>
      </c>
    </row>
    <row r="252" spans="1:35" ht="12.75">
      <c r="A252" s="233">
        <v>269</v>
      </c>
      <c r="B252" s="233" t="s">
        <v>159</v>
      </c>
      <c r="C252" s="233" t="s">
        <v>159</v>
      </c>
      <c r="D252" s="233" t="s">
        <v>191</v>
      </c>
      <c r="E252" s="234">
        <v>23702</v>
      </c>
      <c r="F252" s="233" t="s">
        <v>161</v>
      </c>
      <c r="G252" s="234">
        <v>67</v>
      </c>
      <c r="H252" s="233" t="s">
        <v>546</v>
      </c>
      <c r="I252" s="233" t="s">
        <v>547</v>
      </c>
      <c r="J252" s="233" t="s">
        <v>524</v>
      </c>
      <c r="K252" s="233" t="s">
        <v>523</v>
      </c>
      <c r="L252" s="235">
        <v>0.8518519</v>
      </c>
      <c r="M252" s="235">
        <v>28</v>
      </c>
      <c r="N252" s="235">
        <v>23</v>
      </c>
      <c r="O252" s="234">
        <v>28</v>
      </c>
      <c r="P252" s="234">
        <v>43</v>
      </c>
      <c r="Q252" s="234">
        <v>13</v>
      </c>
      <c r="R252" s="234">
        <v>28</v>
      </c>
      <c r="S252" s="234">
        <v>43</v>
      </c>
      <c r="T252" s="234">
        <v>13</v>
      </c>
      <c r="U252" s="234">
        <v>38</v>
      </c>
      <c r="V252" s="234">
        <v>10</v>
      </c>
      <c r="W252" s="235">
        <v>72</v>
      </c>
      <c r="X252" s="235">
        <v>23</v>
      </c>
      <c r="Y252" s="234">
        <v>21</v>
      </c>
      <c r="Z252" s="235">
        <v>1.9833333333333334</v>
      </c>
      <c r="AA252" s="235">
        <v>1.2</v>
      </c>
      <c r="AB252" s="234" t="s">
        <v>166</v>
      </c>
      <c r="AC252" s="235">
        <v>490</v>
      </c>
      <c r="AD252" s="235">
        <v>296</v>
      </c>
      <c r="AE252" s="234">
        <v>6916</v>
      </c>
      <c r="AF252" s="234">
        <v>27</v>
      </c>
      <c r="AG252" s="234">
        <v>37</v>
      </c>
      <c r="AH252" s="233" t="s">
        <v>167</v>
      </c>
      <c r="AI252" s="236" t="s">
        <v>168</v>
      </c>
    </row>
    <row r="253" spans="1:35" ht="12.75">
      <c r="A253" s="233">
        <v>269</v>
      </c>
      <c r="B253" s="233" t="s">
        <v>159</v>
      </c>
      <c r="C253" s="233" t="s">
        <v>159</v>
      </c>
      <c r="D253" s="233" t="s">
        <v>191</v>
      </c>
      <c r="E253" s="234">
        <v>24401</v>
      </c>
      <c r="F253" s="233" t="s">
        <v>161</v>
      </c>
      <c r="G253" s="234">
        <v>65</v>
      </c>
      <c r="H253" s="233" t="s">
        <v>290</v>
      </c>
      <c r="I253" s="233" t="s">
        <v>548</v>
      </c>
      <c r="J253" s="233" t="s">
        <v>524</v>
      </c>
      <c r="K253" s="233" t="s">
        <v>523</v>
      </c>
      <c r="L253" s="235">
        <v>0.5925926</v>
      </c>
      <c r="M253" s="235">
        <v>22</v>
      </c>
      <c r="N253" s="235">
        <v>16</v>
      </c>
      <c r="O253" s="234">
        <v>22</v>
      </c>
      <c r="P253" s="234">
        <v>34</v>
      </c>
      <c r="Q253" s="234">
        <v>7</v>
      </c>
      <c r="R253" s="234">
        <v>22</v>
      </c>
      <c r="S253" s="234">
        <v>34</v>
      </c>
      <c r="T253" s="234">
        <v>7</v>
      </c>
      <c r="U253" s="234">
        <v>27</v>
      </c>
      <c r="V253" s="234">
        <v>4</v>
      </c>
      <c r="W253" s="235">
        <v>72</v>
      </c>
      <c r="X253" s="235">
        <v>18</v>
      </c>
      <c r="Y253" s="234">
        <v>21</v>
      </c>
      <c r="Z253" s="235">
        <v>2.3833333333333333</v>
      </c>
      <c r="AA253" s="235">
        <v>1.2</v>
      </c>
      <c r="AB253" s="234" t="s">
        <v>166</v>
      </c>
      <c r="AC253" s="235">
        <v>608</v>
      </c>
      <c r="AD253" s="235">
        <v>306</v>
      </c>
      <c r="AE253" s="234">
        <v>5610</v>
      </c>
      <c r="AF253" s="234">
        <v>27</v>
      </c>
      <c r="AG253" s="234">
        <v>37</v>
      </c>
      <c r="AH253" s="233" t="s">
        <v>167</v>
      </c>
      <c r="AI253" s="236" t="s">
        <v>168</v>
      </c>
    </row>
    <row r="254" spans="1:35" ht="12.75">
      <c r="A254" s="233">
        <v>269</v>
      </c>
      <c r="B254" s="233" t="s">
        <v>159</v>
      </c>
      <c r="C254" s="233" t="s">
        <v>159</v>
      </c>
      <c r="D254" s="233" t="s">
        <v>191</v>
      </c>
      <c r="E254" s="234">
        <v>26902</v>
      </c>
      <c r="F254" s="233" t="s">
        <v>161</v>
      </c>
      <c r="G254" s="234">
        <v>69</v>
      </c>
      <c r="H254" s="233" t="s">
        <v>293</v>
      </c>
      <c r="I254" s="233" t="s">
        <v>549</v>
      </c>
      <c r="J254" s="233" t="s">
        <v>524</v>
      </c>
      <c r="K254" s="233" t="s">
        <v>523</v>
      </c>
      <c r="L254" s="235">
        <v>0.6</v>
      </c>
      <c r="M254" s="235">
        <v>27</v>
      </c>
      <c r="N254" s="235">
        <v>21</v>
      </c>
      <c r="O254" s="234">
        <v>27</v>
      </c>
      <c r="P254" s="234">
        <v>43</v>
      </c>
      <c r="Q254" s="234">
        <v>16</v>
      </c>
      <c r="R254" s="234">
        <v>27</v>
      </c>
      <c r="S254" s="234">
        <v>43</v>
      </c>
      <c r="T254" s="234">
        <v>16</v>
      </c>
      <c r="U254" s="234">
        <v>33</v>
      </c>
      <c r="V254" s="234">
        <v>12</v>
      </c>
      <c r="W254" s="235">
        <v>72</v>
      </c>
      <c r="X254" s="235">
        <v>22</v>
      </c>
      <c r="Y254" s="234">
        <v>21</v>
      </c>
      <c r="Z254" s="235">
        <v>1.7833333333333334</v>
      </c>
      <c r="AA254" s="235">
        <v>1.2</v>
      </c>
      <c r="AB254" s="234" t="s">
        <v>166</v>
      </c>
      <c r="AC254" s="235">
        <v>440</v>
      </c>
      <c r="AD254" s="235">
        <v>296</v>
      </c>
      <c r="AE254" s="234">
        <v>6669</v>
      </c>
      <c r="AF254" s="234">
        <v>35</v>
      </c>
      <c r="AG254" s="234">
        <v>72</v>
      </c>
      <c r="AH254" s="233" t="s">
        <v>167</v>
      </c>
      <c r="AI254" s="236" t="s">
        <v>191</v>
      </c>
    </row>
    <row r="255" spans="1:35" ht="12.75">
      <c r="A255" s="233">
        <v>269</v>
      </c>
      <c r="B255" s="233" t="s">
        <v>159</v>
      </c>
      <c r="C255" s="233" t="s">
        <v>159</v>
      </c>
      <c r="D255" s="233" t="s">
        <v>191</v>
      </c>
      <c r="E255" s="234">
        <v>27702</v>
      </c>
      <c r="F255" s="233" t="s">
        <v>161</v>
      </c>
      <c r="G255" s="234">
        <v>68</v>
      </c>
      <c r="H255" s="233" t="s">
        <v>550</v>
      </c>
      <c r="I255" s="233" t="s">
        <v>551</v>
      </c>
      <c r="J255" s="233" t="s">
        <v>524</v>
      </c>
      <c r="K255" s="233" t="s">
        <v>523</v>
      </c>
      <c r="L255" s="235">
        <v>0.4857143</v>
      </c>
      <c r="M255" s="235">
        <v>23</v>
      </c>
      <c r="N255" s="235">
        <v>17</v>
      </c>
      <c r="O255" s="234">
        <v>23</v>
      </c>
      <c r="P255" s="234">
        <v>32</v>
      </c>
      <c r="Q255" s="234">
        <v>13</v>
      </c>
      <c r="R255" s="234">
        <v>23</v>
      </c>
      <c r="S255" s="234">
        <v>32</v>
      </c>
      <c r="T255" s="234">
        <v>13</v>
      </c>
      <c r="U255" s="234">
        <v>26</v>
      </c>
      <c r="V255" s="234">
        <v>10</v>
      </c>
      <c r="W255" s="235">
        <v>70</v>
      </c>
      <c r="X255" s="235">
        <v>20</v>
      </c>
      <c r="Y255" s="234">
        <v>21</v>
      </c>
      <c r="Z255" s="235">
        <v>1.9</v>
      </c>
      <c r="AA255" s="235">
        <v>1.1666666666666667</v>
      </c>
      <c r="AB255" s="234" t="s">
        <v>166</v>
      </c>
      <c r="AC255" s="235">
        <v>484</v>
      </c>
      <c r="AD255" s="235">
        <v>298</v>
      </c>
      <c r="AE255" s="234">
        <v>5865</v>
      </c>
      <c r="AF255" s="234">
        <v>35</v>
      </c>
      <c r="AG255" s="234">
        <v>72</v>
      </c>
      <c r="AH255" s="233" t="s">
        <v>167</v>
      </c>
      <c r="AI255" s="236" t="s">
        <v>191</v>
      </c>
    </row>
    <row r="256" spans="1:35" ht="12.75">
      <c r="A256" s="233">
        <v>269</v>
      </c>
      <c r="B256" s="233" t="s">
        <v>159</v>
      </c>
      <c r="C256" s="233" t="s">
        <v>159</v>
      </c>
      <c r="D256" s="233" t="s">
        <v>191</v>
      </c>
      <c r="E256" s="234">
        <v>26906</v>
      </c>
      <c r="F256" s="233" t="s">
        <v>161</v>
      </c>
      <c r="G256" s="234">
        <v>28</v>
      </c>
      <c r="H256" s="233" t="s">
        <v>389</v>
      </c>
      <c r="I256" s="233" t="s">
        <v>467</v>
      </c>
      <c r="J256" s="233" t="s">
        <v>524</v>
      </c>
      <c r="K256" s="233" t="s">
        <v>523</v>
      </c>
      <c r="L256" s="235">
        <v>0.3666667</v>
      </c>
      <c r="M256" s="235">
        <v>21</v>
      </c>
      <c r="N256" s="235">
        <v>11</v>
      </c>
      <c r="O256" s="234">
        <v>21</v>
      </c>
      <c r="P256" s="234">
        <v>35</v>
      </c>
      <c r="Q256" s="234">
        <v>6</v>
      </c>
      <c r="R256" s="234">
        <v>21</v>
      </c>
      <c r="S256" s="234">
        <v>35</v>
      </c>
      <c r="T256" s="234">
        <v>6</v>
      </c>
      <c r="U256" s="234">
        <v>16</v>
      </c>
      <c r="V256" s="234">
        <v>3</v>
      </c>
      <c r="W256" s="235">
        <v>73</v>
      </c>
      <c r="X256" s="235">
        <v>17</v>
      </c>
      <c r="Y256" s="234">
        <v>21</v>
      </c>
      <c r="Z256" s="235">
        <v>1.7166666666666666</v>
      </c>
      <c r="AA256" s="235">
        <v>1.2166666666666666</v>
      </c>
      <c r="AB256" s="234" t="s">
        <v>166</v>
      </c>
      <c r="AC256" s="235">
        <v>424</v>
      </c>
      <c r="AD256" s="235">
        <v>301</v>
      </c>
      <c r="AE256" s="234">
        <v>5187</v>
      </c>
      <c r="AF256" s="234">
        <v>30</v>
      </c>
      <c r="AG256" s="234">
        <v>11</v>
      </c>
      <c r="AH256" s="233" t="s">
        <v>167</v>
      </c>
      <c r="AI256" s="236" t="s">
        <v>168</v>
      </c>
    </row>
    <row r="257" spans="1:35" ht="12.75">
      <c r="A257" s="233">
        <v>269</v>
      </c>
      <c r="B257" s="233" t="s">
        <v>159</v>
      </c>
      <c r="C257" s="233" t="s">
        <v>159</v>
      </c>
      <c r="D257" s="233" t="s">
        <v>191</v>
      </c>
      <c r="E257" s="234">
        <v>20002</v>
      </c>
      <c r="F257" s="233" t="s">
        <v>161</v>
      </c>
      <c r="G257" s="234">
        <v>37</v>
      </c>
      <c r="H257" s="233" t="s">
        <v>552</v>
      </c>
      <c r="I257" s="233" t="s">
        <v>403</v>
      </c>
      <c r="J257" s="233" t="s">
        <v>524</v>
      </c>
      <c r="K257" s="233" t="s">
        <v>523</v>
      </c>
      <c r="L257" s="235">
        <v>0.2666667</v>
      </c>
      <c r="M257" s="235">
        <v>15</v>
      </c>
      <c r="N257" s="235">
        <v>8</v>
      </c>
      <c r="O257" s="234">
        <v>15</v>
      </c>
      <c r="P257" s="234">
        <v>25</v>
      </c>
      <c r="Q257" s="234">
        <v>7</v>
      </c>
      <c r="R257" s="234">
        <v>15</v>
      </c>
      <c r="S257" s="234">
        <v>25</v>
      </c>
      <c r="T257" s="234">
        <v>7</v>
      </c>
      <c r="U257" s="234">
        <v>14</v>
      </c>
      <c r="V257" s="234">
        <v>3</v>
      </c>
      <c r="W257" s="235">
        <v>74</v>
      </c>
      <c r="X257" s="235">
        <v>12</v>
      </c>
      <c r="Y257" s="234">
        <v>21</v>
      </c>
      <c r="Z257" s="235">
        <v>1.8</v>
      </c>
      <c r="AA257" s="235">
        <v>1.2333333333333334</v>
      </c>
      <c r="AB257" s="234" t="s">
        <v>166</v>
      </c>
      <c r="AC257" s="235">
        <v>459</v>
      </c>
      <c r="AD257" s="235">
        <v>314</v>
      </c>
      <c r="AE257" s="234">
        <v>3825</v>
      </c>
      <c r="AF257" s="234">
        <v>30</v>
      </c>
      <c r="AG257" s="234">
        <v>11</v>
      </c>
      <c r="AH257" s="233" t="s">
        <v>167</v>
      </c>
      <c r="AI257" s="236" t="s">
        <v>168</v>
      </c>
    </row>
    <row r="258" spans="1:35" ht="12.75">
      <c r="A258" s="233">
        <v>269</v>
      </c>
      <c r="B258" s="233" t="s">
        <v>159</v>
      </c>
      <c r="C258" s="233" t="s">
        <v>159</v>
      </c>
      <c r="D258" s="233" t="s">
        <v>191</v>
      </c>
      <c r="E258" s="234">
        <v>26909</v>
      </c>
      <c r="F258" s="233" t="s">
        <v>161</v>
      </c>
      <c r="G258" s="234">
        <v>29</v>
      </c>
      <c r="H258" s="233" t="s">
        <v>392</v>
      </c>
      <c r="I258" s="233" t="s">
        <v>553</v>
      </c>
      <c r="J258" s="233" t="s">
        <v>524</v>
      </c>
      <c r="K258" s="233" t="s">
        <v>523</v>
      </c>
      <c r="L258" s="235">
        <v>0.3</v>
      </c>
      <c r="M258" s="235">
        <v>15</v>
      </c>
      <c r="N258" s="235">
        <v>9</v>
      </c>
      <c r="O258" s="234">
        <v>15</v>
      </c>
      <c r="P258" s="234">
        <v>23</v>
      </c>
      <c r="Q258" s="234">
        <v>7</v>
      </c>
      <c r="R258" s="234">
        <v>15</v>
      </c>
      <c r="S258" s="234">
        <v>23</v>
      </c>
      <c r="T258" s="234">
        <v>7</v>
      </c>
      <c r="U258" s="234">
        <v>19</v>
      </c>
      <c r="V258" s="234">
        <v>3</v>
      </c>
      <c r="W258" s="235">
        <v>76</v>
      </c>
      <c r="X258" s="235">
        <v>12</v>
      </c>
      <c r="Y258" s="234">
        <v>21</v>
      </c>
      <c r="Z258" s="235">
        <v>1.7666666666666666</v>
      </c>
      <c r="AA258" s="235">
        <v>1.2666666666666666</v>
      </c>
      <c r="AB258" s="234" t="s">
        <v>166</v>
      </c>
      <c r="AC258" s="235">
        <v>436</v>
      </c>
      <c r="AD258" s="235">
        <v>313</v>
      </c>
      <c r="AE258" s="234">
        <v>3705</v>
      </c>
      <c r="AF258" s="234">
        <v>30</v>
      </c>
      <c r="AG258" s="234">
        <v>11</v>
      </c>
      <c r="AH258" s="233" t="s">
        <v>167</v>
      </c>
      <c r="AI258" s="236" t="s">
        <v>168</v>
      </c>
    </row>
    <row r="259" spans="1:35" ht="12.75">
      <c r="A259" s="233">
        <v>269</v>
      </c>
      <c r="B259" s="233" t="s">
        <v>159</v>
      </c>
      <c r="C259" s="233" t="s">
        <v>159</v>
      </c>
      <c r="D259" s="233" t="s">
        <v>191</v>
      </c>
      <c r="E259" s="234">
        <v>26907</v>
      </c>
      <c r="F259" s="233" t="s">
        <v>161</v>
      </c>
      <c r="G259" s="234">
        <v>61</v>
      </c>
      <c r="H259" s="233" t="s">
        <v>396</v>
      </c>
      <c r="I259" s="233" t="s">
        <v>249</v>
      </c>
      <c r="J259" s="233" t="s">
        <v>524</v>
      </c>
      <c r="K259" s="233" t="s">
        <v>523</v>
      </c>
      <c r="L259" s="235">
        <v>0.4444444</v>
      </c>
      <c r="M259" s="235">
        <v>19</v>
      </c>
      <c r="N259" s="235">
        <v>12</v>
      </c>
      <c r="O259" s="234">
        <v>19</v>
      </c>
      <c r="P259" s="234">
        <v>46</v>
      </c>
      <c r="Q259" s="234">
        <v>4</v>
      </c>
      <c r="R259" s="234">
        <v>19</v>
      </c>
      <c r="S259" s="234">
        <v>46</v>
      </c>
      <c r="T259" s="234">
        <v>4</v>
      </c>
      <c r="U259" s="234">
        <v>32</v>
      </c>
      <c r="V259" s="234">
        <v>4</v>
      </c>
      <c r="W259" s="235">
        <v>76</v>
      </c>
      <c r="X259" s="235">
        <v>15</v>
      </c>
      <c r="Y259" s="234">
        <v>21</v>
      </c>
      <c r="Z259" s="235">
        <v>1.4833333333333334</v>
      </c>
      <c r="AA259" s="235">
        <v>1.2666666666666666</v>
      </c>
      <c r="AB259" s="234" t="s">
        <v>166</v>
      </c>
      <c r="AC259" s="235">
        <v>378</v>
      </c>
      <c r="AD259" s="235">
        <v>323</v>
      </c>
      <c r="AE259" s="234">
        <v>4845</v>
      </c>
      <c r="AF259" s="234">
        <v>27</v>
      </c>
      <c r="AG259" s="234">
        <v>37</v>
      </c>
      <c r="AH259" s="233" t="s">
        <v>167</v>
      </c>
      <c r="AI259" s="236" t="s">
        <v>168</v>
      </c>
    </row>
    <row r="260" spans="1:35" ht="12.75">
      <c r="A260" s="233">
        <v>269</v>
      </c>
      <c r="B260" s="233" t="s">
        <v>159</v>
      </c>
      <c r="C260" s="233" t="s">
        <v>159</v>
      </c>
      <c r="D260" s="233" t="s">
        <v>191</v>
      </c>
      <c r="E260" s="234">
        <v>26908</v>
      </c>
      <c r="F260" s="233" t="s">
        <v>161</v>
      </c>
      <c r="G260" s="234">
        <v>66</v>
      </c>
      <c r="H260" s="233" t="s">
        <v>400</v>
      </c>
      <c r="I260" s="233" t="s">
        <v>452</v>
      </c>
      <c r="J260" s="233" t="s">
        <v>524</v>
      </c>
      <c r="K260" s="233" t="s">
        <v>523</v>
      </c>
      <c r="L260" s="235">
        <v>0.2</v>
      </c>
      <c r="M260" s="235">
        <v>11</v>
      </c>
      <c r="N260" s="235">
        <v>7</v>
      </c>
      <c r="O260" s="234">
        <v>11</v>
      </c>
      <c r="P260" s="234">
        <v>24</v>
      </c>
      <c r="Q260" s="234">
        <v>4</v>
      </c>
      <c r="R260" s="234">
        <v>11</v>
      </c>
      <c r="S260" s="234">
        <v>24</v>
      </c>
      <c r="T260" s="234">
        <v>4</v>
      </c>
      <c r="U260" s="234">
        <v>14</v>
      </c>
      <c r="V260" s="234">
        <v>3</v>
      </c>
      <c r="W260" s="235">
        <v>73</v>
      </c>
      <c r="X260" s="235">
        <v>9</v>
      </c>
      <c r="Y260" s="234">
        <v>21</v>
      </c>
      <c r="Z260" s="235">
        <v>1.6</v>
      </c>
      <c r="AA260" s="235">
        <v>1.2166666666666666</v>
      </c>
      <c r="AB260" s="234" t="s">
        <v>166</v>
      </c>
      <c r="AC260" s="235">
        <v>408</v>
      </c>
      <c r="AD260" s="235">
        <v>310</v>
      </c>
      <c r="AE260" s="234">
        <v>2805</v>
      </c>
      <c r="AF260" s="234">
        <v>35</v>
      </c>
      <c r="AG260" s="234">
        <v>72</v>
      </c>
      <c r="AH260" s="233" t="s">
        <v>167</v>
      </c>
      <c r="AI260" s="236" t="s">
        <v>191</v>
      </c>
    </row>
    <row r="261" spans="1:35" ht="12.75">
      <c r="A261" s="233">
        <v>269</v>
      </c>
      <c r="B261" s="233" t="s">
        <v>159</v>
      </c>
      <c r="C261" s="233" t="s">
        <v>159</v>
      </c>
      <c r="D261" s="233" t="s">
        <v>191</v>
      </c>
      <c r="E261" s="234">
        <v>26910</v>
      </c>
      <c r="F261" s="233" t="s">
        <v>161</v>
      </c>
      <c r="G261" s="234">
        <v>4</v>
      </c>
      <c r="H261" s="233" t="s">
        <v>554</v>
      </c>
      <c r="I261" s="233" t="s">
        <v>555</v>
      </c>
      <c r="J261" s="233" t="s">
        <v>524</v>
      </c>
      <c r="K261" s="233" t="s">
        <v>523</v>
      </c>
      <c r="L261" s="235">
        <v>0.1428571</v>
      </c>
      <c r="M261" s="235">
        <v>7</v>
      </c>
      <c r="N261" s="235">
        <v>6</v>
      </c>
      <c r="O261" s="234">
        <v>7</v>
      </c>
      <c r="P261" s="234">
        <v>10</v>
      </c>
      <c r="Q261" s="234">
        <v>5</v>
      </c>
      <c r="R261" s="234">
        <v>7</v>
      </c>
      <c r="S261" s="234">
        <v>10</v>
      </c>
      <c r="T261" s="234">
        <v>5</v>
      </c>
      <c r="U261" s="234">
        <v>7</v>
      </c>
      <c r="V261" s="234">
        <v>4</v>
      </c>
      <c r="W261" s="235">
        <v>71</v>
      </c>
      <c r="X261" s="235">
        <v>6</v>
      </c>
      <c r="Y261" s="234">
        <v>21</v>
      </c>
      <c r="Z261" s="235">
        <v>1.7833333333333334</v>
      </c>
      <c r="AA261" s="235">
        <v>1.1833333333333333</v>
      </c>
      <c r="AB261" s="234" t="s">
        <v>166</v>
      </c>
      <c r="AC261" s="235">
        <v>455</v>
      </c>
      <c r="AD261" s="235">
        <v>302</v>
      </c>
      <c r="AE261" s="234">
        <v>1785</v>
      </c>
      <c r="AF261" s="234">
        <v>42</v>
      </c>
      <c r="AG261" s="234">
        <v>32</v>
      </c>
      <c r="AH261" s="233" t="s">
        <v>167</v>
      </c>
      <c r="AI261" s="236" t="s">
        <v>191</v>
      </c>
    </row>
    <row r="262" spans="1:35" ht="12.75">
      <c r="A262" s="233">
        <v>269</v>
      </c>
      <c r="B262" s="233" t="s">
        <v>159</v>
      </c>
      <c r="C262" s="233" t="s">
        <v>159</v>
      </c>
      <c r="D262" s="233" t="s">
        <v>191</v>
      </c>
      <c r="E262" s="234">
        <v>26912</v>
      </c>
      <c r="F262" s="233" t="s">
        <v>161</v>
      </c>
      <c r="G262" s="234">
        <v>25</v>
      </c>
      <c r="H262" s="233" t="s">
        <v>341</v>
      </c>
      <c r="I262" s="233" t="s">
        <v>556</v>
      </c>
      <c r="J262" s="233" t="s">
        <v>524</v>
      </c>
      <c r="K262" s="233" t="s">
        <v>523</v>
      </c>
      <c r="L262" s="235">
        <v>0.1190476</v>
      </c>
      <c r="M262" s="235">
        <v>8</v>
      </c>
      <c r="N262" s="235">
        <v>5</v>
      </c>
      <c r="O262" s="234">
        <v>8</v>
      </c>
      <c r="P262" s="234">
        <v>25</v>
      </c>
      <c r="Q262" s="234">
        <v>3</v>
      </c>
      <c r="R262" s="234">
        <v>8</v>
      </c>
      <c r="S262" s="234">
        <v>25</v>
      </c>
      <c r="T262" s="234">
        <v>3</v>
      </c>
      <c r="U262" s="234">
        <v>7</v>
      </c>
      <c r="V262" s="234">
        <v>2</v>
      </c>
      <c r="W262" s="235">
        <v>64</v>
      </c>
      <c r="X262" s="235">
        <v>8</v>
      </c>
      <c r="Y262" s="234">
        <v>21</v>
      </c>
      <c r="Z262" s="235">
        <v>1.7</v>
      </c>
      <c r="AA262" s="235">
        <v>1.0666666666666667</v>
      </c>
      <c r="AB262" s="234" t="s">
        <v>166</v>
      </c>
      <c r="AC262" s="235">
        <v>434</v>
      </c>
      <c r="AD262" s="235">
        <v>272</v>
      </c>
      <c r="AE262" s="234">
        <v>2040</v>
      </c>
      <c r="AF262" s="234">
        <v>42</v>
      </c>
      <c r="AG262" s="234">
        <v>32</v>
      </c>
      <c r="AH262" s="233" t="s">
        <v>167</v>
      </c>
      <c r="AI262" s="236" t="s">
        <v>191</v>
      </c>
    </row>
    <row r="263" spans="1:35" ht="12.75">
      <c r="A263" s="233">
        <v>930</v>
      </c>
      <c r="B263" s="233" t="s">
        <v>159</v>
      </c>
      <c r="C263" s="233" t="s">
        <v>159</v>
      </c>
      <c r="D263" s="233" t="s">
        <v>160</v>
      </c>
      <c r="E263" s="234">
        <v>93001</v>
      </c>
      <c r="F263" s="233" t="s">
        <v>557</v>
      </c>
      <c r="G263" s="234">
        <v>0</v>
      </c>
      <c r="H263" s="233" t="s">
        <v>433</v>
      </c>
      <c r="I263" s="233" t="s">
        <v>558</v>
      </c>
      <c r="J263" s="233" t="s">
        <v>559</v>
      </c>
      <c r="K263" s="233" t="s">
        <v>560</v>
      </c>
      <c r="L263" s="237"/>
      <c r="M263" s="235">
        <v>5</v>
      </c>
      <c r="N263" s="235">
        <v>5</v>
      </c>
      <c r="O263" s="237"/>
      <c r="P263" s="237"/>
      <c r="Q263" s="237"/>
      <c r="R263" s="237"/>
      <c r="S263" s="237"/>
      <c r="T263" s="237"/>
      <c r="U263" s="234">
        <v>0</v>
      </c>
      <c r="V263" s="234">
        <v>0</v>
      </c>
      <c r="W263" s="235">
        <v>40</v>
      </c>
      <c r="X263" s="235">
        <v>8</v>
      </c>
      <c r="Y263" s="234">
        <v>7.3</v>
      </c>
      <c r="Z263" s="235">
        <v>0.6666666666666666</v>
      </c>
      <c r="AA263" s="235">
        <v>0.6666666666666666</v>
      </c>
      <c r="AB263" s="234" t="s">
        <v>166</v>
      </c>
      <c r="AC263" s="235">
        <v>165</v>
      </c>
      <c r="AD263" s="235">
        <v>165</v>
      </c>
      <c r="AE263" s="234">
        <v>1235</v>
      </c>
      <c r="AF263" s="234">
        <v>30</v>
      </c>
      <c r="AG263" s="234">
        <v>11</v>
      </c>
      <c r="AH263" s="233" t="s">
        <v>167</v>
      </c>
      <c r="AI263" s="236" t="s">
        <v>168</v>
      </c>
    </row>
    <row r="264" spans="1:35" ht="12.75">
      <c r="A264" s="233">
        <v>930</v>
      </c>
      <c r="B264" s="233" t="s">
        <v>159</v>
      </c>
      <c r="C264" s="233" t="s">
        <v>159</v>
      </c>
      <c r="D264" s="233" t="s">
        <v>160</v>
      </c>
      <c r="E264" s="234">
        <v>93002</v>
      </c>
      <c r="F264" s="233" t="s">
        <v>557</v>
      </c>
      <c r="G264" s="234">
        <v>0</v>
      </c>
      <c r="H264" s="233" t="s">
        <v>522</v>
      </c>
      <c r="I264" s="233" t="s">
        <v>438</v>
      </c>
      <c r="J264" s="233" t="s">
        <v>559</v>
      </c>
      <c r="K264" s="233" t="s">
        <v>560</v>
      </c>
      <c r="L264" s="237"/>
      <c r="M264" s="235">
        <v>6</v>
      </c>
      <c r="N264" s="235">
        <v>6</v>
      </c>
      <c r="O264" s="237"/>
      <c r="P264" s="237"/>
      <c r="Q264" s="237"/>
      <c r="R264" s="237"/>
      <c r="S264" s="237"/>
      <c r="T264" s="237"/>
      <c r="U264" s="234">
        <v>0</v>
      </c>
      <c r="V264" s="234">
        <v>0</v>
      </c>
      <c r="W264" s="235">
        <v>40</v>
      </c>
      <c r="X264" s="235">
        <v>9</v>
      </c>
      <c r="Y264" s="234">
        <v>7.3</v>
      </c>
      <c r="Z264" s="235">
        <v>0.6666666666666666</v>
      </c>
      <c r="AA264" s="235">
        <v>0.6666666666666666</v>
      </c>
      <c r="AB264" s="234" t="s">
        <v>166</v>
      </c>
      <c r="AC264" s="235">
        <v>165</v>
      </c>
      <c r="AD264" s="235">
        <v>165</v>
      </c>
      <c r="AE264" s="234">
        <v>1482</v>
      </c>
      <c r="AF264" s="234">
        <v>30</v>
      </c>
      <c r="AG264" s="234">
        <v>11</v>
      </c>
      <c r="AH264" s="233" t="s">
        <v>167</v>
      </c>
      <c r="AI264" s="236" t="s">
        <v>168</v>
      </c>
    </row>
    <row r="265" spans="1:35" ht="12.75">
      <c r="A265" s="233">
        <v>930</v>
      </c>
      <c r="B265" s="233" t="s">
        <v>159</v>
      </c>
      <c r="C265" s="233" t="s">
        <v>159</v>
      </c>
      <c r="D265" s="233" t="s">
        <v>160</v>
      </c>
      <c r="E265" s="234">
        <v>93003</v>
      </c>
      <c r="F265" s="233" t="s">
        <v>557</v>
      </c>
      <c r="G265" s="234">
        <v>0</v>
      </c>
      <c r="H265" s="233" t="s">
        <v>561</v>
      </c>
      <c r="I265" s="233" t="s">
        <v>562</v>
      </c>
      <c r="J265" s="233" t="s">
        <v>559</v>
      </c>
      <c r="K265" s="233" t="s">
        <v>560</v>
      </c>
      <c r="L265" s="237"/>
      <c r="M265" s="235">
        <v>8</v>
      </c>
      <c r="N265" s="235">
        <v>8</v>
      </c>
      <c r="O265" s="237"/>
      <c r="P265" s="237"/>
      <c r="Q265" s="237"/>
      <c r="R265" s="237"/>
      <c r="S265" s="237"/>
      <c r="T265" s="237"/>
      <c r="U265" s="234">
        <v>0</v>
      </c>
      <c r="V265" s="234">
        <v>0</v>
      </c>
      <c r="W265" s="235">
        <v>40</v>
      </c>
      <c r="X265" s="235">
        <v>12</v>
      </c>
      <c r="Y265" s="234">
        <v>7.3</v>
      </c>
      <c r="Z265" s="235">
        <v>0.6666666666666666</v>
      </c>
      <c r="AA265" s="235">
        <v>0.6666666666666666</v>
      </c>
      <c r="AB265" s="234" t="s">
        <v>166</v>
      </c>
      <c r="AC265" s="235">
        <v>165</v>
      </c>
      <c r="AD265" s="235">
        <v>165</v>
      </c>
      <c r="AE265" s="234">
        <v>1976</v>
      </c>
      <c r="AF265" s="234">
        <v>30</v>
      </c>
      <c r="AG265" s="234">
        <v>11</v>
      </c>
      <c r="AH265" s="233" t="s">
        <v>167</v>
      </c>
      <c r="AI265" s="236" t="s">
        <v>168</v>
      </c>
    </row>
    <row r="266" spans="1:35" ht="12.75">
      <c r="A266" s="233">
        <v>930</v>
      </c>
      <c r="B266" s="233" t="s">
        <v>159</v>
      </c>
      <c r="C266" s="233" t="s">
        <v>159</v>
      </c>
      <c r="D266" s="233" t="s">
        <v>160</v>
      </c>
      <c r="E266" s="234">
        <v>93001</v>
      </c>
      <c r="F266" s="233" t="s">
        <v>557</v>
      </c>
      <c r="G266" s="234">
        <v>0</v>
      </c>
      <c r="H266" s="233" t="s">
        <v>462</v>
      </c>
      <c r="I266" s="233" t="s">
        <v>489</v>
      </c>
      <c r="J266" s="233" t="s">
        <v>559</v>
      </c>
      <c r="K266" s="233" t="s">
        <v>560</v>
      </c>
      <c r="L266" s="237"/>
      <c r="M266" s="235">
        <v>8</v>
      </c>
      <c r="N266" s="235">
        <v>8</v>
      </c>
      <c r="O266" s="237"/>
      <c r="P266" s="237"/>
      <c r="Q266" s="237"/>
      <c r="R266" s="237"/>
      <c r="S266" s="237"/>
      <c r="T266" s="237"/>
      <c r="U266" s="234">
        <v>0</v>
      </c>
      <c r="V266" s="234">
        <v>0</v>
      </c>
      <c r="W266" s="235">
        <v>40</v>
      </c>
      <c r="X266" s="235">
        <v>12</v>
      </c>
      <c r="Y266" s="234">
        <v>7.3</v>
      </c>
      <c r="Z266" s="235">
        <v>0.6666666666666666</v>
      </c>
      <c r="AA266" s="235">
        <v>0.6666666666666666</v>
      </c>
      <c r="AB266" s="234" t="s">
        <v>166</v>
      </c>
      <c r="AC266" s="235">
        <v>165</v>
      </c>
      <c r="AD266" s="235">
        <v>165</v>
      </c>
      <c r="AE266" s="234">
        <v>1976</v>
      </c>
      <c r="AF266" s="234">
        <v>30</v>
      </c>
      <c r="AG266" s="234">
        <v>11</v>
      </c>
      <c r="AH266" s="233" t="s">
        <v>167</v>
      </c>
      <c r="AI266" s="236" t="s">
        <v>168</v>
      </c>
    </row>
    <row r="267" spans="1:35" ht="12.75">
      <c r="A267" s="233">
        <v>930</v>
      </c>
      <c r="B267" s="233" t="s">
        <v>159</v>
      </c>
      <c r="C267" s="233" t="s">
        <v>159</v>
      </c>
      <c r="D267" s="233" t="s">
        <v>160</v>
      </c>
      <c r="E267" s="234">
        <v>93004</v>
      </c>
      <c r="F267" s="233" t="s">
        <v>557</v>
      </c>
      <c r="G267" s="234">
        <v>0</v>
      </c>
      <c r="H267" s="233" t="s">
        <v>563</v>
      </c>
      <c r="I267" s="233" t="s">
        <v>443</v>
      </c>
      <c r="J267" s="233" t="s">
        <v>559</v>
      </c>
      <c r="K267" s="233" t="s">
        <v>560</v>
      </c>
      <c r="L267" s="237"/>
      <c r="M267" s="235">
        <v>6</v>
      </c>
      <c r="N267" s="235">
        <v>6</v>
      </c>
      <c r="O267" s="237"/>
      <c r="P267" s="237"/>
      <c r="Q267" s="237"/>
      <c r="R267" s="237"/>
      <c r="S267" s="237"/>
      <c r="T267" s="237"/>
      <c r="U267" s="234">
        <v>0</v>
      </c>
      <c r="V267" s="234">
        <v>0</v>
      </c>
      <c r="W267" s="235">
        <v>40</v>
      </c>
      <c r="X267" s="235">
        <v>9</v>
      </c>
      <c r="Y267" s="234">
        <v>7.3</v>
      </c>
      <c r="Z267" s="235">
        <v>0.6666666666666666</v>
      </c>
      <c r="AA267" s="235">
        <v>0.6666666666666666</v>
      </c>
      <c r="AB267" s="234" t="s">
        <v>166</v>
      </c>
      <c r="AC267" s="235">
        <v>165</v>
      </c>
      <c r="AD267" s="235">
        <v>165</v>
      </c>
      <c r="AE267" s="234">
        <v>1482</v>
      </c>
      <c r="AF267" s="234">
        <v>30</v>
      </c>
      <c r="AG267" s="234">
        <v>11</v>
      </c>
      <c r="AH267" s="233" t="s">
        <v>167</v>
      </c>
      <c r="AI267" s="236" t="s">
        <v>168</v>
      </c>
    </row>
    <row r="268" spans="1:35" ht="12.75">
      <c r="A268" s="233">
        <v>930</v>
      </c>
      <c r="B268" s="233" t="s">
        <v>159</v>
      </c>
      <c r="C268" s="233" t="s">
        <v>159</v>
      </c>
      <c r="D268" s="233" t="s">
        <v>160</v>
      </c>
      <c r="E268" s="234">
        <v>93005</v>
      </c>
      <c r="F268" s="233" t="s">
        <v>557</v>
      </c>
      <c r="G268" s="234">
        <v>0</v>
      </c>
      <c r="H268" s="233" t="s">
        <v>564</v>
      </c>
      <c r="I268" s="233" t="s">
        <v>565</v>
      </c>
      <c r="J268" s="233" t="s">
        <v>559</v>
      </c>
      <c r="K268" s="233" t="s">
        <v>560</v>
      </c>
      <c r="L268" s="237"/>
      <c r="M268" s="235">
        <v>4</v>
      </c>
      <c r="N268" s="235">
        <v>4</v>
      </c>
      <c r="O268" s="237"/>
      <c r="P268" s="237"/>
      <c r="Q268" s="237"/>
      <c r="R268" s="237"/>
      <c r="S268" s="237"/>
      <c r="T268" s="237"/>
      <c r="U268" s="234">
        <v>0</v>
      </c>
      <c r="V268" s="234">
        <v>0</v>
      </c>
      <c r="W268" s="235">
        <v>40</v>
      </c>
      <c r="X268" s="235">
        <v>6</v>
      </c>
      <c r="Y268" s="234">
        <v>7.3</v>
      </c>
      <c r="Z268" s="235">
        <v>0.6666666666666666</v>
      </c>
      <c r="AA268" s="235">
        <v>0.6666666666666666</v>
      </c>
      <c r="AB268" s="234" t="s">
        <v>166</v>
      </c>
      <c r="AC268" s="235">
        <v>165</v>
      </c>
      <c r="AD268" s="235">
        <v>165</v>
      </c>
      <c r="AE268" s="234">
        <v>988</v>
      </c>
      <c r="AF268" s="234">
        <v>30</v>
      </c>
      <c r="AG268" s="234">
        <v>11</v>
      </c>
      <c r="AH268" s="233" t="s">
        <v>167</v>
      </c>
      <c r="AI268" s="236" t="s">
        <v>168</v>
      </c>
    </row>
    <row r="269" spans="1:35" ht="12.75">
      <c r="A269" s="233">
        <v>930</v>
      </c>
      <c r="B269" s="233" t="s">
        <v>159</v>
      </c>
      <c r="C269" s="233" t="s">
        <v>159</v>
      </c>
      <c r="D269" s="233" t="s">
        <v>160</v>
      </c>
      <c r="E269" s="234">
        <v>93006</v>
      </c>
      <c r="F269" s="233" t="s">
        <v>557</v>
      </c>
      <c r="G269" s="234">
        <v>0</v>
      </c>
      <c r="H269" s="233" t="s">
        <v>566</v>
      </c>
      <c r="I269" s="233" t="s">
        <v>567</v>
      </c>
      <c r="J269" s="233" t="s">
        <v>559</v>
      </c>
      <c r="K269" s="233" t="s">
        <v>560</v>
      </c>
      <c r="L269" s="237"/>
      <c r="M269" s="235">
        <v>8</v>
      </c>
      <c r="N269" s="235">
        <v>8</v>
      </c>
      <c r="O269" s="237"/>
      <c r="P269" s="237"/>
      <c r="Q269" s="237"/>
      <c r="R269" s="237"/>
      <c r="S269" s="237"/>
      <c r="T269" s="237"/>
      <c r="U269" s="234">
        <v>0</v>
      </c>
      <c r="V269" s="234">
        <v>0</v>
      </c>
      <c r="W269" s="235">
        <v>40</v>
      </c>
      <c r="X269" s="235">
        <v>12</v>
      </c>
      <c r="Y269" s="234">
        <v>7.3</v>
      </c>
      <c r="Z269" s="235">
        <v>0.6666666666666666</v>
      </c>
      <c r="AA269" s="235">
        <v>0.6666666666666666</v>
      </c>
      <c r="AB269" s="234" t="s">
        <v>166</v>
      </c>
      <c r="AC269" s="235">
        <v>165</v>
      </c>
      <c r="AD269" s="235">
        <v>165</v>
      </c>
      <c r="AE269" s="234">
        <v>1976</v>
      </c>
      <c r="AF269" s="234">
        <v>30</v>
      </c>
      <c r="AG269" s="234">
        <v>11</v>
      </c>
      <c r="AH269" s="233" t="s">
        <v>167</v>
      </c>
      <c r="AI269" s="236" t="s">
        <v>168</v>
      </c>
    </row>
    <row r="270" spans="1:35" ht="12.75">
      <c r="A270" s="233">
        <v>930</v>
      </c>
      <c r="B270" s="233" t="s">
        <v>159</v>
      </c>
      <c r="C270" s="233" t="s">
        <v>159</v>
      </c>
      <c r="D270" s="233" t="s">
        <v>160</v>
      </c>
      <c r="E270" s="234">
        <v>93004</v>
      </c>
      <c r="F270" s="233" t="s">
        <v>557</v>
      </c>
      <c r="G270" s="234">
        <v>0</v>
      </c>
      <c r="H270" s="233" t="s">
        <v>568</v>
      </c>
      <c r="I270" s="233" t="s">
        <v>405</v>
      </c>
      <c r="J270" s="233" t="s">
        <v>559</v>
      </c>
      <c r="K270" s="233" t="s">
        <v>560</v>
      </c>
      <c r="L270" s="237"/>
      <c r="M270" s="235">
        <v>5</v>
      </c>
      <c r="N270" s="235">
        <v>5</v>
      </c>
      <c r="O270" s="237"/>
      <c r="P270" s="237"/>
      <c r="Q270" s="237"/>
      <c r="R270" s="237"/>
      <c r="S270" s="237"/>
      <c r="T270" s="237"/>
      <c r="U270" s="234">
        <v>0</v>
      </c>
      <c r="V270" s="234">
        <v>0</v>
      </c>
      <c r="W270" s="235">
        <v>40</v>
      </c>
      <c r="X270" s="235">
        <v>8</v>
      </c>
      <c r="Y270" s="234">
        <v>7.3</v>
      </c>
      <c r="Z270" s="235">
        <v>0.6666666666666666</v>
      </c>
      <c r="AA270" s="235">
        <v>0.6666666666666666</v>
      </c>
      <c r="AB270" s="234" t="s">
        <v>166</v>
      </c>
      <c r="AC270" s="235">
        <v>165</v>
      </c>
      <c r="AD270" s="235">
        <v>165</v>
      </c>
      <c r="AE270" s="234">
        <v>1235</v>
      </c>
      <c r="AF270" s="234">
        <v>30</v>
      </c>
      <c r="AG270" s="234">
        <v>11</v>
      </c>
      <c r="AH270" s="233" t="s">
        <v>167</v>
      </c>
      <c r="AI270" s="236" t="s">
        <v>168</v>
      </c>
    </row>
    <row r="271" spans="1:35" ht="12.75">
      <c r="A271" s="233">
        <v>930</v>
      </c>
      <c r="B271" s="233" t="s">
        <v>159</v>
      </c>
      <c r="C271" s="233" t="s">
        <v>159</v>
      </c>
      <c r="D271" s="233" t="s">
        <v>160</v>
      </c>
      <c r="E271" s="234">
        <v>93005</v>
      </c>
      <c r="F271" s="233" t="s">
        <v>557</v>
      </c>
      <c r="G271" s="234">
        <v>0</v>
      </c>
      <c r="H271" s="233" t="s">
        <v>569</v>
      </c>
      <c r="I271" s="233" t="s">
        <v>570</v>
      </c>
      <c r="J271" s="233" t="s">
        <v>559</v>
      </c>
      <c r="K271" s="233" t="s">
        <v>560</v>
      </c>
      <c r="L271" s="237"/>
      <c r="M271" s="235">
        <v>4</v>
      </c>
      <c r="N271" s="235">
        <v>4</v>
      </c>
      <c r="O271" s="237"/>
      <c r="P271" s="237"/>
      <c r="Q271" s="237"/>
      <c r="R271" s="237"/>
      <c r="S271" s="237"/>
      <c r="T271" s="237"/>
      <c r="U271" s="234">
        <v>0</v>
      </c>
      <c r="V271" s="234">
        <v>0</v>
      </c>
      <c r="W271" s="235">
        <v>40</v>
      </c>
      <c r="X271" s="235">
        <v>6</v>
      </c>
      <c r="Y271" s="234">
        <v>7.3</v>
      </c>
      <c r="Z271" s="235">
        <v>0.6666666666666666</v>
      </c>
      <c r="AA271" s="235">
        <v>0.6666666666666666</v>
      </c>
      <c r="AB271" s="234" t="s">
        <v>166</v>
      </c>
      <c r="AC271" s="235">
        <v>165</v>
      </c>
      <c r="AD271" s="235">
        <v>165</v>
      </c>
      <c r="AE271" s="234">
        <v>988</v>
      </c>
      <c r="AF271" s="234">
        <v>30</v>
      </c>
      <c r="AG271" s="234">
        <v>11</v>
      </c>
      <c r="AH271" s="233" t="s">
        <v>167</v>
      </c>
      <c r="AI271" s="236" t="s">
        <v>168</v>
      </c>
    </row>
    <row r="272" spans="1:35" ht="12.75">
      <c r="A272" s="233">
        <v>930</v>
      </c>
      <c r="B272" s="233" t="s">
        <v>159</v>
      </c>
      <c r="C272" s="233" t="s">
        <v>159</v>
      </c>
      <c r="D272" s="233" t="s">
        <v>191</v>
      </c>
      <c r="E272" s="234">
        <v>93001</v>
      </c>
      <c r="F272" s="233" t="s">
        <v>557</v>
      </c>
      <c r="G272" s="234">
        <v>0</v>
      </c>
      <c r="H272" s="233" t="s">
        <v>169</v>
      </c>
      <c r="I272" s="233" t="s">
        <v>433</v>
      </c>
      <c r="J272" s="233" t="s">
        <v>560</v>
      </c>
      <c r="K272" s="233" t="s">
        <v>559</v>
      </c>
      <c r="L272" s="237"/>
      <c r="M272" s="235">
        <v>9</v>
      </c>
      <c r="N272" s="235">
        <v>9</v>
      </c>
      <c r="O272" s="237"/>
      <c r="P272" s="237"/>
      <c r="Q272" s="237"/>
      <c r="R272" s="237"/>
      <c r="S272" s="237"/>
      <c r="T272" s="237"/>
      <c r="U272" s="234">
        <v>0</v>
      </c>
      <c r="V272" s="234">
        <v>0</v>
      </c>
      <c r="W272" s="235">
        <v>33</v>
      </c>
      <c r="X272" s="235">
        <v>16</v>
      </c>
      <c r="Y272" s="234">
        <v>7</v>
      </c>
      <c r="Z272" s="235">
        <v>0.55</v>
      </c>
      <c r="AA272" s="235">
        <v>0.55</v>
      </c>
      <c r="AB272" s="234" t="s">
        <v>166</v>
      </c>
      <c r="AC272" s="235">
        <v>136</v>
      </c>
      <c r="AD272" s="235">
        <v>136</v>
      </c>
      <c r="AE272" s="234">
        <v>2223</v>
      </c>
      <c r="AF272" s="234">
        <v>30</v>
      </c>
      <c r="AG272" s="234">
        <v>11</v>
      </c>
      <c r="AH272" s="233" t="s">
        <v>167</v>
      </c>
      <c r="AI272" s="236" t="s">
        <v>168</v>
      </c>
    </row>
    <row r="273" spans="1:35" ht="12.75">
      <c r="A273" s="233">
        <v>930</v>
      </c>
      <c r="B273" s="233" t="s">
        <v>159</v>
      </c>
      <c r="C273" s="233" t="s">
        <v>159</v>
      </c>
      <c r="D273" s="233" t="s">
        <v>191</v>
      </c>
      <c r="E273" s="234">
        <v>93002</v>
      </c>
      <c r="F273" s="233" t="s">
        <v>557</v>
      </c>
      <c r="G273" s="234">
        <v>0</v>
      </c>
      <c r="H273" s="233" t="s">
        <v>571</v>
      </c>
      <c r="I273" s="233" t="s">
        <v>522</v>
      </c>
      <c r="J273" s="233" t="s">
        <v>560</v>
      </c>
      <c r="K273" s="233" t="s">
        <v>559</v>
      </c>
      <c r="L273" s="237"/>
      <c r="M273" s="235">
        <v>6</v>
      </c>
      <c r="N273" s="235">
        <v>6</v>
      </c>
      <c r="O273" s="237"/>
      <c r="P273" s="237"/>
      <c r="Q273" s="237"/>
      <c r="R273" s="237"/>
      <c r="S273" s="237"/>
      <c r="T273" s="237"/>
      <c r="U273" s="234">
        <v>0</v>
      </c>
      <c r="V273" s="234">
        <v>0</v>
      </c>
      <c r="W273" s="235">
        <v>33</v>
      </c>
      <c r="X273" s="235">
        <v>11</v>
      </c>
      <c r="Y273" s="234">
        <v>7</v>
      </c>
      <c r="Z273" s="235">
        <v>0.55</v>
      </c>
      <c r="AA273" s="235">
        <v>0.55</v>
      </c>
      <c r="AB273" s="234" t="s">
        <v>166</v>
      </c>
      <c r="AC273" s="235">
        <v>136</v>
      </c>
      <c r="AD273" s="235">
        <v>136</v>
      </c>
      <c r="AE273" s="234">
        <v>1482</v>
      </c>
      <c r="AF273" s="234">
        <v>30</v>
      </c>
      <c r="AG273" s="234">
        <v>11</v>
      </c>
      <c r="AH273" s="233" t="s">
        <v>167</v>
      </c>
      <c r="AI273" s="236" t="s">
        <v>168</v>
      </c>
    </row>
    <row r="274" spans="1:35" ht="12.75">
      <c r="A274" s="233">
        <v>930</v>
      </c>
      <c r="B274" s="233" t="s">
        <v>159</v>
      </c>
      <c r="C274" s="233" t="s">
        <v>159</v>
      </c>
      <c r="D274" s="233" t="s">
        <v>191</v>
      </c>
      <c r="E274" s="234">
        <v>93003</v>
      </c>
      <c r="F274" s="233" t="s">
        <v>557</v>
      </c>
      <c r="G274" s="234">
        <v>0</v>
      </c>
      <c r="H274" s="233" t="s">
        <v>276</v>
      </c>
      <c r="I274" s="233" t="s">
        <v>561</v>
      </c>
      <c r="J274" s="233" t="s">
        <v>560</v>
      </c>
      <c r="K274" s="233" t="s">
        <v>559</v>
      </c>
      <c r="L274" s="237"/>
      <c r="M274" s="235">
        <v>8</v>
      </c>
      <c r="N274" s="235">
        <v>8</v>
      </c>
      <c r="O274" s="237"/>
      <c r="P274" s="237"/>
      <c r="Q274" s="237"/>
      <c r="R274" s="237"/>
      <c r="S274" s="237"/>
      <c r="T274" s="237"/>
      <c r="U274" s="234">
        <v>0</v>
      </c>
      <c r="V274" s="234">
        <v>0</v>
      </c>
      <c r="W274" s="235">
        <v>33</v>
      </c>
      <c r="X274" s="235">
        <v>15</v>
      </c>
      <c r="Y274" s="234">
        <v>7</v>
      </c>
      <c r="Z274" s="235">
        <v>0.55</v>
      </c>
      <c r="AA274" s="235">
        <v>0.55</v>
      </c>
      <c r="AB274" s="234" t="s">
        <v>166</v>
      </c>
      <c r="AC274" s="235">
        <v>136</v>
      </c>
      <c r="AD274" s="235">
        <v>136</v>
      </c>
      <c r="AE274" s="234">
        <v>1976</v>
      </c>
      <c r="AF274" s="234">
        <v>30</v>
      </c>
      <c r="AG274" s="234">
        <v>11</v>
      </c>
      <c r="AH274" s="233" t="s">
        <v>167</v>
      </c>
      <c r="AI274" s="236" t="s">
        <v>168</v>
      </c>
    </row>
    <row r="275" spans="1:35" ht="12.75">
      <c r="A275" s="233">
        <v>930</v>
      </c>
      <c r="B275" s="233" t="s">
        <v>159</v>
      </c>
      <c r="C275" s="233" t="s">
        <v>159</v>
      </c>
      <c r="D275" s="233" t="s">
        <v>191</v>
      </c>
      <c r="E275" s="234">
        <v>93001</v>
      </c>
      <c r="F275" s="233" t="s">
        <v>557</v>
      </c>
      <c r="G275" s="234">
        <v>0</v>
      </c>
      <c r="H275" s="233" t="s">
        <v>436</v>
      </c>
      <c r="I275" s="233" t="s">
        <v>462</v>
      </c>
      <c r="J275" s="233" t="s">
        <v>560</v>
      </c>
      <c r="K275" s="233" t="s">
        <v>559</v>
      </c>
      <c r="L275" s="237"/>
      <c r="M275" s="235">
        <v>6</v>
      </c>
      <c r="N275" s="235">
        <v>6</v>
      </c>
      <c r="O275" s="237"/>
      <c r="P275" s="237"/>
      <c r="Q275" s="237"/>
      <c r="R275" s="237"/>
      <c r="S275" s="237"/>
      <c r="T275" s="237"/>
      <c r="U275" s="234">
        <v>0</v>
      </c>
      <c r="V275" s="234">
        <v>0</v>
      </c>
      <c r="W275" s="235">
        <v>33</v>
      </c>
      <c r="X275" s="235">
        <v>11</v>
      </c>
      <c r="Y275" s="234">
        <v>7</v>
      </c>
      <c r="Z275" s="235">
        <v>0.8333333333333334</v>
      </c>
      <c r="AA275" s="235">
        <v>0.55</v>
      </c>
      <c r="AB275" s="234" t="s">
        <v>166</v>
      </c>
      <c r="AC275" s="235">
        <v>206</v>
      </c>
      <c r="AD275" s="235">
        <v>136</v>
      </c>
      <c r="AE275" s="234">
        <v>1482</v>
      </c>
      <c r="AF275" s="234">
        <v>30</v>
      </c>
      <c r="AG275" s="234">
        <v>11</v>
      </c>
      <c r="AH275" s="233" t="s">
        <v>167</v>
      </c>
      <c r="AI275" s="236" t="s">
        <v>168</v>
      </c>
    </row>
    <row r="276" spans="1:35" ht="12.75">
      <c r="A276" s="233">
        <v>930</v>
      </c>
      <c r="B276" s="233" t="s">
        <v>159</v>
      </c>
      <c r="C276" s="233" t="s">
        <v>159</v>
      </c>
      <c r="D276" s="233" t="s">
        <v>191</v>
      </c>
      <c r="E276" s="234">
        <v>93002</v>
      </c>
      <c r="F276" s="233" t="s">
        <v>557</v>
      </c>
      <c r="G276" s="234">
        <v>0</v>
      </c>
      <c r="H276" s="233" t="s">
        <v>572</v>
      </c>
      <c r="I276" s="233" t="s">
        <v>573</v>
      </c>
      <c r="J276" s="233" t="s">
        <v>560</v>
      </c>
      <c r="K276" s="233" t="s">
        <v>559</v>
      </c>
      <c r="L276" s="237"/>
      <c r="M276" s="235">
        <v>5</v>
      </c>
      <c r="N276" s="235">
        <v>5</v>
      </c>
      <c r="O276" s="237"/>
      <c r="P276" s="237"/>
      <c r="Q276" s="237"/>
      <c r="R276" s="237"/>
      <c r="S276" s="237"/>
      <c r="T276" s="237"/>
      <c r="U276" s="234">
        <v>0</v>
      </c>
      <c r="V276" s="234">
        <v>0</v>
      </c>
      <c r="W276" s="235">
        <v>33</v>
      </c>
      <c r="X276" s="235">
        <v>9</v>
      </c>
      <c r="Y276" s="234">
        <v>7</v>
      </c>
      <c r="Z276" s="235">
        <v>0.8333333333333334</v>
      </c>
      <c r="AA276" s="235">
        <v>0.55</v>
      </c>
      <c r="AB276" s="234" t="s">
        <v>166</v>
      </c>
      <c r="AC276" s="235">
        <v>206</v>
      </c>
      <c r="AD276" s="235">
        <v>136</v>
      </c>
      <c r="AE276" s="234">
        <v>1235</v>
      </c>
      <c r="AF276" s="234">
        <v>30</v>
      </c>
      <c r="AG276" s="234">
        <v>11</v>
      </c>
      <c r="AH276" s="233" t="s">
        <v>167</v>
      </c>
      <c r="AI276" s="236" t="s">
        <v>168</v>
      </c>
    </row>
    <row r="277" spans="1:35" ht="12.75">
      <c r="A277" s="233">
        <v>930</v>
      </c>
      <c r="B277" s="233" t="s">
        <v>159</v>
      </c>
      <c r="C277" s="233" t="s">
        <v>159</v>
      </c>
      <c r="D277" s="233" t="s">
        <v>191</v>
      </c>
      <c r="E277" s="234">
        <v>93003</v>
      </c>
      <c r="F277" s="233" t="s">
        <v>557</v>
      </c>
      <c r="G277" s="234">
        <v>0</v>
      </c>
      <c r="H277" s="233" t="s">
        <v>574</v>
      </c>
      <c r="I277" s="233" t="s">
        <v>464</v>
      </c>
      <c r="J277" s="233" t="s">
        <v>560</v>
      </c>
      <c r="K277" s="233" t="s">
        <v>559</v>
      </c>
      <c r="L277" s="237"/>
      <c r="M277" s="235">
        <v>7</v>
      </c>
      <c r="N277" s="235">
        <v>7</v>
      </c>
      <c r="O277" s="237"/>
      <c r="P277" s="237"/>
      <c r="Q277" s="237"/>
      <c r="R277" s="237"/>
      <c r="S277" s="237"/>
      <c r="T277" s="237"/>
      <c r="U277" s="234">
        <v>0</v>
      </c>
      <c r="V277" s="234">
        <v>0</v>
      </c>
      <c r="W277" s="235">
        <v>33</v>
      </c>
      <c r="X277" s="235">
        <v>13</v>
      </c>
      <c r="Y277" s="234">
        <v>7</v>
      </c>
      <c r="Z277" s="235">
        <v>0.8333333333333334</v>
      </c>
      <c r="AA277" s="235">
        <v>0.55</v>
      </c>
      <c r="AB277" s="234" t="s">
        <v>166</v>
      </c>
      <c r="AC277" s="235">
        <v>206</v>
      </c>
      <c r="AD277" s="235">
        <v>136</v>
      </c>
      <c r="AE277" s="234">
        <v>1729</v>
      </c>
      <c r="AF277" s="234">
        <v>30</v>
      </c>
      <c r="AG277" s="234">
        <v>11</v>
      </c>
      <c r="AH277" s="233" t="s">
        <v>167</v>
      </c>
      <c r="AI277" s="236" t="s">
        <v>168</v>
      </c>
    </row>
    <row r="278" spans="1:35" ht="12.75">
      <c r="A278" s="233">
        <v>930</v>
      </c>
      <c r="B278" s="233" t="s">
        <v>159</v>
      </c>
      <c r="C278" s="233" t="s">
        <v>159</v>
      </c>
      <c r="D278" s="233" t="s">
        <v>191</v>
      </c>
      <c r="E278" s="234">
        <v>93005</v>
      </c>
      <c r="F278" s="233" t="s">
        <v>557</v>
      </c>
      <c r="G278" s="234">
        <v>0</v>
      </c>
      <c r="H278" s="233" t="s">
        <v>575</v>
      </c>
      <c r="I278" s="233" t="s">
        <v>564</v>
      </c>
      <c r="J278" s="233" t="s">
        <v>560</v>
      </c>
      <c r="K278" s="233" t="s">
        <v>559</v>
      </c>
      <c r="L278" s="237"/>
      <c r="M278" s="235">
        <v>5</v>
      </c>
      <c r="N278" s="235">
        <v>5</v>
      </c>
      <c r="O278" s="237"/>
      <c r="P278" s="237"/>
      <c r="Q278" s="237"/>
      <c r="R278" s="237"/>
      <c r="S278" s="237"/>
      <c r="T278" s="237"/>
      <c r="U278" s="234">
        <v>0</v>
      </c>
      <c r="V278" s="234">
        <v>0</v>
      </c>
      <c r="W278" s="235">
        <v>33</v>
      </c>
      <c r="X278" s="235">
        <v>9</v>
      </c>
      <c r="Y278" s="234">
        <v>7</v>
      </c>
      <c r="Z278" s="235">
        <v>0.55</v>
      </c>
      <c r="AA278" s="235">
        <v>0.55</v>
      </c>
      <c r="AB278" s="234" t="s">
        <v>166</v>
      </c>
      <c r="AC278" s="235">
        <v>136</v>
      </c>
      <c r="AD278" s="235">
        <v>136</v>
      </c>
      <c r="AE278" s="234">
        <v>1235</v>
      </c>
      <c r="AF278" s="234">
        <v>30</v>
      </c>
      <c r="AG278" s="234">
        <v>11</v>
      </c>
      <c r="AH278" s="233" t="s">
        <v>167</v>
      </c>
      <c r="AI278" s="236" t="s">
        <v>168</v>
      </c>
    </row>
    <row r="279" spans="1:35" ht="12.75">
      <c r="A279" s="233">
        <v>930</v>
      </c>
      <c r="B279" s="233" t="s">
        <v>159</v>
      </c>
      <c r="C279" s="233" t="s">
        <v>159</v>
      </c>
      <c r="D279" s="233" t="s">
        <v>191</v>
      </c>
      <c r="E279" s="234">
        <v>93006</v>
      </c>
      <c r="F279" s="233" t="s">
        <v>557</v>
      </c>
      <c r="G279" s="234">
        <v>0</v>
      </c>
      <c r="H279" s="233" t="s">
        <v>576</v>
      </c>
      <c r="I279" s="233" t="s">
        <v>566</v>
      </c>
      <c r="J279" s="233" t="s">
        <v>560</v>
      </c>
      <c r="K279" s="233" t="s">
        <v>559</v>
      </c>
      <c r="L279" s="237"/>
      <c r="M279" s="235">
        <v>9</v>
      </c>
      <c r="N279" s="235">
        <v>9</v>
      </c>
      <c r="O279" s="237"/>
      <c r="P279" s="237"/>
      <c r="Q279" s="237"/>
      <c r="R279" s="237"/>
      <c r="S279" s="237"/>
      <c r="T279" s="237"/>
      <c r="U279" s="234">
        <v>0</v>
      </c>
      <c r="V279" s="234">
        <v>0</v>
      </c>
      <c r="W279" s="235">
        <v>33</v>
      </c>
      <c r="X279" s="235">
        <v>16</v>
      </c>
      <c r="Y279" s="234">
        <v>7</v>
      </c>
      <c r="Z279" s="235">
        <v>0.55</v>
      </c>
      <c r="AA279" s="235">
        <v>0.55</v>
      </c>
      <c r="AB279" s="234" t="s">
        <v>166</v>
      </c>
      <c r="AC279" s="235">
        <v>136</v>
      </c>
      <c r="AD279" s="235">
        <v>136</v>
      </c>
      <c r="AE279" s="234">
        <v>2223</v>
      </c>
      <c r="AF279" s="234">
        <v>30</v>
      </c>
      <c r="AG279" s="234">
        <v>11</v>
      </c>
      <c r="AH279" s="233" t="s">
        <v>167</v>
      </c>
      <c r="AI279" s="236" t="s">
        <v>168</v>
      </c>
    </row>
    <row r="280" spans="1:35" ht="12.75">
      <c r="A280" s="233">
        <v>930</v>
      </c>
      <c r="B280" s="233" t="s">
        <v>159</v>
      </c>
      <c r="C280" s="233" t="s">
        <v>159</v>
      </c>
      <c r="D280" s="233" t="s">
        <v>191</v>
      </c>
      <c r="E280" s="234">
        <v>93004</v>
      </c>
      <c r="F280" s="233" t="s">
        <v>557</v>
      </c>
      <c r="G280" s="234">
        <v>0</v>
      </c>
      <c r="H280" s="233" t="s">
        <v>577</v>
      </c>
      <c r="I280" s="233" t="s">
        <v>568</v>
      </c>
      <c r="J280" s="233" t="s">
        <v>560</v>
      </c>
      <c r="K280" s="233" t="s">
        <v>559</v>
      </c>
      <c r="L280" s="237"/>
      <c r="M280" s="235">
        <v>8</v>
      </c>
      <c r="N280" s="235">
        <v>8</v>
      </c>
      <c r="O280" s="237"/>
      <c r="P280" s="237"/>
      <c r="Q280" s="237"/>
      <c r="R280" s="237"/>
      <c r="S280" s="237"/>
      <c r="T280" s="237"/>
      <c r="U280" s="234">
        <v>0</v>
      </c>
      <c r="V280" s="234">
        <v>0</v>
      </c>
      <c r="W280" s="235">
        <v>33</v>
      </c>
      <c r="X280" s="235">
        <v>15</v>
      </c>
      <c r="Y280" s="234">
        <v>7</v>
      </c>
      <c r="Z280" s="235">
        <v>0.8333333333333334</v>
      </c>
      <c r="AA280" s="235">
        <v>0.55</v>
      </c>
      <c r="AB280" s="234" t="s">
        <v>166</v>
      </c>
      <c r="AC280" s="235">
        <v>206</v>
      </c>
      <c r="AD280" s="235">
        <v>136</v>
      </c>
      <c r="AE280" s="234">
        <v>1976</v>
      </c>
      <c r="AF280" s="234">
        <v>30</v>
      </c>
      <c r="AG280" s="234">
        <v>11</v>
      </c>
      <c r="AH280" s="233" t="s">
        <v>167</v>
      </c>
      <c r="AI280" s="236" t="s">
        <v>168</v>
      </c>
    </row>
    <row r="281" spans="1:35" ht="12.75">
      <c r="A281" s="233">
        <v>930</v>
      </c>
      <c r="B281" s="233" t="s">
        <v>159</v>
      </c>
      <c r="C281" s="233" t="s">
        <v>159</v>
      </c>
      <c r="D281" s="233" t="s">
        <v>191</v>
      </c>
      <c r="E281" s="234">
        <v>93005</v>
      </c>
      <c r="F281" s="233" t="s">
        <v>557</v>
      </c>
      <c r="G281" s="234">
        <v>0</v>
      </c>
      <c r="H281" s="233" t="s">
        <v>578</v>
      </c>
      <c r="I281" s="233" t="s">
        <v>569</v>
      </c>
      <c r="J281" s="233" t="s">
        <v>560</v>
      </c>
      <c r="K281" s="233" t="s">
        <v>559</v>
      </c>
      <c r="L281" s="237"/>
      <c r="M281" s="235">
        <v>7</v>
      </c>
      <c r="N281" s="235">
        <v>7</v>
      </c>
      <c r="O281" s="237"/>
      <c r="P281" s="237"/>
      <c r="Q281" s="237"/>
      <c r="R281" s="237"/>
      <c r="S281" s="237"/>
      <c r="T281" s="237"/>
      <c r="U281" s="234">
        <v>0</v>
      </c>
      <c r="V281" s="234">
        <v>0</v>
      </c>
      <c r="W281" s="235">
        <v>33</v>
      </c>
      <c r="X281" s="235">
        <v>13</v>
      </c>
      <c r="Y281" s="234">
        <v>7</v>
      </c>
      <c r="Z281" s="235">
        <v>0.7666666666666667</v>
      </c>
      <c r="AA281" s="235">
        <v>0.55</v>
      </c>
      <c r="AB281" s="234" t="s">
        <v>166</v>
      </c>
      <c r="AC281" s="235">
        <v>189</v>
      </c>
      <c r="AD281" s="235">
        <v>136</v>
      </c>
      <c r="AE281" s="234">
        <v>1729</v>
      </c>
      <c r="AF281" s="234">
        <v>30</v>
      </c>
      <c r="AG281" s="234">
        <v>11</v>
      </c>
      <c r="AH281" s="233" t="s">
        <v>167</v>
      </c>
      <c r="AI281" s="236" t="s">
        <v>168</v>
      </c>
    </row>
    <row r="282" spans="1:35" ht="12.75">
      <c r="A282" s="233">
        <v>930</v>
      </c>
      <c r="B282" s="233" t="s">
        <v>159</v>
      </c>
      <c r="C282" s="233" t="s">
        <v>159</v>
      </c>
      <c r="D282" s="233" t="s">
        <v>191</v>
      </c>
      <c r="E282" s="234">
        <v>93006</v>
      </c>
      <c r="F282" s="233" t="s">
        <v>557</v>
      </c>
      <c r="G282" s="234">
        <v>0</v>
      </c>
      <c r="H282" s="233" t="s">
        <v>204</v>
      </c>
      <c r="I282" s="233" t="s">
        <v>579</v>
      </c>
      <c r="J282" s="233" t="s">
        <v>560</v>
      </c>
      <c r="K282" s="233" t="s">
        <v>559</v>
      </c>
      <c r="L282" s="237"/>
      <c r="M282" s="235">
        <v>8</v>
      </c>
      <c r="N282" s="235">
        <v>8</v>
      </c>
      <c r="O282" s="237"/>
      <c r="P282" s="237"/>
      <c r="Q282" s="237"/>
      <c r="R282" s="237"/>
      <c r="S282" s="237"/>
      <c r="T282" s="237"/>
      <c r="U282" s="234">
        <v>0</v>
      </c>
      <c r="V282" s="234">
        <v>0</v>
      </c>
      <c r="W282" s="235">
        <v>33</v>
      </c>
      <c r="X282" s="235">
        <v>15</v>
      </c>
      <c r="Y282" s="234">
        <v>7</v>
      </c>
      <c r="Z282" s="235">
        <v>0.8333333333333334</v>
      </c>
      <c r="AA282" s="235">
        <v>0.55</v>
      </c>
      <c r="AB282" s="234" t="s">
        <v>166</v>
      </c>
      <c r="AC282" s="235">
        <v>206</v>
      </c>
      <c r="AD282" s="235">
        <v>136</v>
      </c>
      <c r="AE282" s="234">
        <v>1976</v>
      </c>
      <c r="AF282" s="234">
        <v>30</v>
      </c>
      <c r="AG282" s="234">
        <v>11</v>
      </c>
      <c r="AH282" s="233" t="s">
        <v>167</v>
      </c>
      <c r="AI282" s="236" t="s">
        <v>168</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626939B5483A8458FC1758BD3B81FD1" ma:contentTypeVersion="4" ma:contentTypeDescription="Create a new document." ma:contentTypeScope="" ma:versionID="3e0fd1f8d743e55ed4af95cd57bad14d">
  <xsd:schema xmlns:xsd="http://www.w3.org/2001/XMLSchema" xmlns:xs="http://www.w3.org/2001/XMLSchema" xmlns:p="http://schemas.microsoft.com/office/2006/metadata/properties" xmlns:ns2="http://schemas.microsoft.com/sharepoint/v3/fields" xmlns:ns3="308dc21f-8940-46b7-9ee9-f86b439897b1" targetNamespace="http://schemas.microsoft.com/office/2006/metadata/properties" ma:root="true" ma:fieldsID="7fdc60826f165fd7f188625a19285c56" ns2:_="" ns3:_="">
    <xsd:import namespace="http://schemas.microsoft.com/sharepoint/v3/fields"/>
    <xsd:import namespace="308dc21f-8940-46b7-9ee9-f86b439897b1"/>
    <xsd:element name="properties">
      <xsd:complexType>
        <xsd:sequence>
          <xsd:element name="documentManagement">
            <xsd:complexType>
              <xsd:all>
                <xsd:element ref="ns2:TaskDueDate" minOccurs="0"/>
                <xsd:element ref="ns3:Date_x0020_ready_x0020_for_x0020_signature" minOccurs="0"/>
                <xsd:element ref="ns3:Date_x0020_transmitted" minOccurs="0"/>
                <xsd:element ref="ns3:Proposed_x002f_Passed_x0020__x0023_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askDueDate" ma:index="8" nillable="true" ma:displayName="Due Date" ma:format="DateOnly" ma:internalName="TaskDu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Date_x0020_ready_x0020_for_x0020_signature" ma:index="9" nillable="true" ma:displayName="Date ready for signature" ma:format="DateOnly" ma:internalName="Date_x0020_ready_x0020_for_x0020_signature">
      <xsd:simpleType>
        <xsd:restriction base="dms:DateTime"/>
      </xsd:simpleType>
    </xsd:element>
    <xsd:element name="Date_x0020_transmitted" ma:index="10" nillable="true" ma:displayName="Date transmitted" ma:format="DateOnly" ma:internalName="Date_x0020_transmitted">
      <xsd:simpleType>
        <xsd:restriction base="dms:DateTime"/>
      </xsd:simpleType>
    </xsd:element>
    <xsd:element name="Proposed_x002f_Passed_x0020__x0023__x003a_" ma:index="11" nillable="true" ma:displayName="Proposed/Passed #:" ma:internalName="Proposed_x002f_Passed_x0020__x0023__x003a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Date_x0020_transmitted xmlns="308dc21f-8940-46b7-9ee9-f86b439897b1" xsi:nil="true"/>
    <TaskDueDate xmlns="http://schemas.microsoft.com/sharepoint/v3/fields" xsi:nil="true"/>
    <Date_x0020_ready_x0020_for_x0020_signature xmlns="308dc21f-8940-46b7-9ee9-f86b439897b1" xsi:nil="true"/>
    <Proposed_x002f_Passed_x0020__x0023__x003a_ xmlns="308dc21f-8940-46b7-9ee9-f86b439897b1" xsi:nil="true"/>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8101199A-D27C-449C-984A-C0C64DBF62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08dc21f-8940-46b7-9ee9-f86b4398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4.xml><?xml version="1.0" encoding="utf-8"?>
<ds:datastoreItem xmlns:ds="http://schemas.openxmlformats.org/officeDocument/2006/customXml" ds:itemID="{189CFEDA-581C-4225-BD6A-24FFF6DEBA32}">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 ds:uri="308dc21f-8940-46b7-9ee9-f86b439897b1"/>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Harrison, Shelley</cp:lastModifiedBy>
  <cp:lastPrinted>2017-07-21T00:27:12Z</cp:lastPrinted>
  <dcterms:created xsi:type="dcterms:W3CDTF">1999-06-02T23:29:55Z</dcterms:created>
  <dcterms:modified xsi:type="dcterms:W3CDTF">2017-08-16T18:08:22Z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NewReviewCycle">
    <vt:lpwstr/>
  </property>
  <property fmtid="{D5CDD505-2E9C-101B-9397-08002B2CF9AE}" pid="4" name="ContentTypeId">
    <vt:lpwstr>0x010100F626939B5483A8458FC1758BD3B81FD1</vt:lpwstr>
  </property>
  <property fmtid="{D5CDD505-2E9C-101B-9397-08002B2CF9AE}" pid="5" name="SV_QUERY_LIST_4F35BF76-6C0D-4D9B-82B2-816C12CF3733">
    <vt:lpwstr>empty_477D106A-C0D6-4607-AEBD-E2C9D60EA279</vt:lpwstr>
  </property>
</Properties>
</file>