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<sst xmlns="http://schemas.openxmlformats.org/spreadsheetml/2006/main" count="101" uniqueCount="76">
  <si>
    <t>Task</t>
  </si>
  <si>
    <t>Sept. 03</t>
  </si>
  <si>
    <t>Oct. 03</t>
  </si>
  <si>
    <t>Nov. 03</t>
  </si>
  <si>
    <t>Dec. 03</t>
  </si>
  <si>
    <t>Jan. 04</t>
  </si>
  <si>
    <t>Feb. 04</t>
  </si>
  <si>
    <t>Sept. 04</t>
  </si>
  <si>
    <t>Oct. 04</t>
  </si>
  <si>
    <t>Nov. 04</t>
  </si>
  <si>
    <t>Dec. 04</t>
  </si>
  <si>
    <t>Jan. 05</t>
  </si>
  <si>
    <t>Feb. 05</t>
  </si>
  <si>
    <t>Relocate court reporter from E738</t>
  </si>
  <si>
    <t>Secure furniture for additional staff</t>
  </si>
  <si>
    <t>SUPERIOR COURT</t>
  </si>
  <si>
    <t>DEPARTMENT OF JUDICIAL ADMINISTRATION</t>
  </si>
  <si>
    <t>Begin to use pro tem judges(s) for backfill</t>
  </si>
  <si>
    <t>Begin to use pro tem court reporter(s) for backfill</t>
  </si>
  <si>
    <t>Hire .5 TLT Clerk for administrative support</t>
  </si>
  <si>
    <t>Upgrade Jury Office computer</t>
  </si>
  <si>
    <t>Summon &amp; process jurors for Ridgway case</t>
  </si>
  <si>
    <t>Hire &amp; train temp employee in Jury Room</t>
  </si>
  <si>
    <t>Install dedicated telphone in Jury Room</t>
  </si>
  <si>
    <t>Hire temporary facilities staff person</t>
  </si>
  <si>
    <t>Make security modifications to courtroom</t>
  </si>
  <si>
    <t>Enlarge jury box in trial courtroom</t>
  </si>
  <si>
    <t>Wire trial court with data lines for attorneys &amp; staff</t>
  </si>
  <si>
    <t>Wire media room and overflow viewing room w/video feed</t>
  </si>
  <si>
    <t>Wire attorney &amp; media room with data lines</t>
  </si>
  <si>
    <t>Move judge &amp; staff to trial court</t>
  </si>
  <si>
    <t>Configure courtroom furniture for trial</t>
  </si>
  <si>
    <t>Relocate court reporter from W908</t>
  </si>
  <si>
    <t>Move court reporter back to E738</t>
  </si>
  <si>
    <t>Hire pro tem bailiff to assist regular bailiff with voir dire</t>
  </si>
  <si>
    <t>Move dedicated jury telphone line from Jury Room to trial court</t>
  </si>
  <si>
    <t>Temporary jury staff dedicated to assisting with jurors in court</t>
  </si>
  <si>
    <t>Begin jury trial</t>
  </si>
  <si>
    <t>Begin voir dire process</t>
  </si>
  <si>
    <t>Hire .5 TLT Clerk to assist court clerk with exhibits</t>
  </si>
  <si>
    <t xml:space="preserve">Locate secure storage for exhibits during trial </t>
  </si>
  <si>
    <t>Terminate TLT Clerk</t>
  </si>
  <si>
    <t>Transfer .5 TLT clerk to assist with appeal process</t>
  </si>
  <si>
    <t>Transfer .5 TLT administrative clerk to exhibit tracking</t>
  </si>
  <si>
    <t>Begin trial deliberations</t>
  </si>
  <si>
    <t>Hire temporary bailiff for deliberations</t>
  </si>
  <si>
    <t>Hire 1.0 TLT Clerk</t>
  </si>
  <si>
    <t>Post trial motions</t>
  </si>
  <si>
    <t>New Costs</t>
  </si>
  <si>
    <t>2003-2005</t>
  </si>
  <si>
    <t>Secure copy machine, fax, printer for judge &amp; staff</t>
  </si>
  <si>
    <t>Begin to use pro tem bailiffs(s) for backfill</t>
  </si>
  <si>
    <t>Bailiff begins to work overtime</t>
  </si>
  <si>
    <t>Supplies, questionnaires, etc.</t>
  </si>
  <si>
    <t>Upgrade computers for judge, bailiff, staff</t>
  </si>
  <si>
    <t>Courtroom Clerk begins overtime work</t>
  </si>
  <si>
    <t>Hire law clerk/contract attorney to provide legal research</t>
  </si>
  <si>
    <t>Hire administrative assistant</t>
  </si>
  <si>
    <t xml:space="preserve">Hire temporary bailiff for Capital Case phase </t>
  </si>
  <si>
    <t xml:space="preserve">Sequester jury for capital case phase </t>
  </si>
  <si>
    <t>Begin capital case phase</t>
  </si>
  <si>
    <t>Begin capital case Deliberations</t>
  </si>
  <si>
    <t>Aug. 03</t>
  </si>
  <si>
    <t>Apr. 03</t>
  </si>
  <si>
    <t>Mar. 04</t>
  </si>
  <si>
    <t>Apr. 04</t>
  </si>
  <si>
    <t>Aug. 04</t>
  </si>
  <si>
    <t>Jun. 04</t>
  </si>
  <si>
    <t>Aug. 05</t>
  </si>
  <si>
    <t>Apr. 05</t>
  </si>
  <si>
    <t>Mar. 05</t>
  </si>
  <si>
    <t>Begin Pretrial Motions</t>
  </si>
  <si>
    <t>Other modifications to courtroom</t>
  </si>
  <si>
    <t>Jun. 05</t>
  </si>
  <si>
    <t>Purchase computers for law clerk &amp; administrative assistant</t>
  </si>
  <si>
    <t>Attachment J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</si>
</sst>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 quotePrefix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 quotePrefix="1">
      <alignment/>
    </xf>
    <xf numFmtId="0" fontId="2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 quotePrefix="1">
      <alignment/>
    </xf>
    <xf numFmtId="0" fontId="0" fillId="2" borderId="3" xfId="0" applyFill="1" applyBorder="1" applyAlignment="1">
      <alignment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7" xfId="0" applyFont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 quotePrefix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164" fontId="1" fillId="0" borderId="16" xfId="0" applyNumberFormat="1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7" xfId="0" applyFont="1" applyFill="1" applyBorder="1" applyAlignment="1">
      <alignment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2" fillId="2" borderId="20" xfId="0" applyFont="1" applyFill="1" applyBorder="1" applyAlignment="1" quotePrefix="1">
      <alignment/>
    </xf>
    <xf numFmtId="0" fontId="2" fillId="2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 quotePrefix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27" xfId="0" applyFont="1" applyFill="1" applyBorder="1" applyAlignment="1" quotePrefix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2" borderId="23" xfId="0" applyNumberFormat="1" applyFont="1" applyFill="1" applyBorder="1" applyAlignment="1">
      <alignment horizontal="left"/>
    </xf>
    <xf numFmtId="164" fontId="2" fillId="2" borderId="12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0" fontId="2" fillId="0" borderId="20" xfId="0" applyFont="1" applyFill="1" applyBorder="1" applyAlignment="1" quotePrefix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 quotePrefix="1">
      <alignment/>
    </xf>
    <xf numFmtId="164" fontId="3" fillId="0" borderId="29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3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17" fontId="3" fillId="0" borderId="29" xfId="0" applyNumberFormat="1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 wrapText="1"/>
    </xf>
    <xf numFmtId="17" fontId="3" fillId="0" borderId="2" xfId="0" applyNumberFormat="1" applyFont="1" applyBorder="1" applyAlignment="1">
      <alignment horizontal="center" wrapText="1"/>
    </xf>
    <xf numFmtId="17" fontId="3" fillId="0" borderId="3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64" fontId="4" fillId="0" borderId="32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ldbebe\Local%20Settings\Temporary%20Internet%20Files\OLKB1\Ridgway%20Form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.Ct."/>
      <sheetName val="DJA"/>
      <sheetName val="Info for Beth"/>
      <sheetName val="Line Item Budget"/>
    </sheetNames>
    <sheetDataSet>
      <sheetData sheetId="2">
        <row r="6">
          <cell r="K6">
            <v>114652.76</v>
          </cell>
        </row>
        <row r="8">
          <cell r="C8">
            <v>2207.4120000000003</v>
          </cell>
          <cell r="F8">
            <v>4414.8240000000005</v>
          </cell>
          <cell r="I8">
            <v>3188.4840000000004</v>
          </cell>
        </row>
        <row r="9">
          <cell r="K9">
            <v>66429.62</v>
          </cell>
        </row>
        <row r="11">
          <cell r="K11">
            <v>94000</v>
          </cell>
        </row>
        <row r="12">
          <cell r="K12">
            <v>98335</v>
          </cell>
        </row>
        <row r="13">
          <cell r="K13">
            <v>135461</v>
          </cell>
        </row>
        <row r="15">
          <cell r="K15">
            <v>9280.3</v>
          </cell>
        </row>
        <row r="16">
          <cell r="K16">
            <v>19326</v>
          </cell>
        </row>
        <row r="18">
          <cell r="K18">
            <v>27100</v>
          </cell>
        </row>
        <row r="21">
          <cell r="K21">
            <v>1260</v>
          </cell>
        </row>
        <row r="25">
          <cell r="K25">
            <v>21078.41</v>
          </cell>
        </row>
        <row r="27">
          <cell r="K27">
            <v>8500</v>
          </cell>
        </row>
        <row r="28">
          <cell r="K28">
            <v>3000</v>
          </cell>
        </row>
        <row r="29">
          <cell r="K29">
            <v>10000</v>
          </cell>
        </row>
        <row r="43">
          <cell r="K43">
            <v>69515.5</v>
          </cell>
        </row>
        <row r="44">
          <cell r="K44">
            <v>42795</v>
          </cell>
        </row>
        <row r="45">
          <cell r="K45">
            <v>54687</v>
          </cell>
        </row>
        <row r="47">
          <cell r="K47">
            <v>2800</v>
          </cell>
        </row>
        <row r="48">
          <cell r="K48">
            <v>5400</v>
          </cell>
        </row>
        <row r="49">
          <cell r="K49">
            <v>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3"/>
  <sheetViews>
    <sheetView tabSelected="1" workbookViewId="0" topLeftCell="I1">
      <pane ySplit="2" topLeftCell="BM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48.7109375" style="0" customWidth="1"/>
    <col min="2" max="4" width="6.7109375" style="0" customWidth="1"/>
    <col min="5" max="14" width="5.7109375" style="0" customWidth="1"/>
    <col min="15" max="15" width="6.7109375" style="0" customWidth="1"/>
    <col min="16" max="26" width="5.7109375" style="0" customWidth="1"/>
    <col min="27" max="27" width="6.7109375" style="0" customWidth="1"/>
    <col min="28" max="29" width="5.7109375" style="0" customWidth="1"/>
    <col min="30" max="30" width="5.57421875" style="0" customWidth="1"/>
    <col min="31" max="31" width="8.7109375" style="2" customWidth="1"/>
  </cols>
  <sheetData>
    <row r="1" spans="9:31" ht="13.5" thickBot="1">
      <c r="I1" t="s">
        <v>75</v>
      </c>
      <c r="AE1" s="104" t="s">
        <v>49</v>
      </c>
    </row>
    <row r="2" spans="1:142" s="69" customFormat="1" ht="24.75" thickBot="1">
      <c r="A2" s="93" t="s">
        <v>0</v>
      </c>
      <c r="B2" s="93" t="s">
        <v>63</v>
      </c>
      <c r="C2" s="93">
        <v>37744</v>
      </c>
      <c r="D2" s="100">
        <v>37775</v>
      </c>
      <c r="E2" s="100">
        <v>37804</v>
      </c>
      <c r="F2" s="100" t="s">
        <v>62</v>
      </c>
      <c r="G2" s="100" t="s">
        <v>1</v>
      </c>
      <c r="H2" s="100" t="s">
        <v>2</v>
      </c>
      <c r="I2" s="100" t="s">
        <v>3</v>
      </c>
      <c r="J2" s="100" t="s">
        <v>4</v>
      </c>
      <c r="K2" s="100" t="s">
        <v>5</v>
      </c>
      <c r="L2" s="100" t="s">
        <v>6</v>
      </c>
      <c r="M2" s="100" t="s">
        <v>64</v>
      </c>
      <c r="N2" s="100" t="s">
        <v>65</v>
      </c>
      <c r="O2" s="100">
        <v>38111</v>
      </c>
      <c r="P2" s="100" t="s">
        <v>67</v>
      </c>
      <c r="Q2" s="100">
        <v>38172</v>
      </c>
      <c r="R2" s="100" t="s">
        <v>66</v>
      </c>
      <c r="S2" s="100" t="s">
        <v>7</v>
      </c>
      <c r="T2" s="100" t="s">
        <v>8</v>
      </c>
      <c r="U2" s="101" t="s">
        <v>9</v>
      </c>
      <c r="V2" s="102" t="s">
        <v>10</v>
      </c>
      <c r="W2" s="102" t="s">
        <v>11</v>
      </c>
      <c r="X2" s="103" t="s">
        <v>12</v>
      </c>
      <c r="Y2" s="100" t="s">
        <v>70</v>
      </c>
      <c r="Z2" s="100" t="s">
        <v>69</v>
      </c>
      <c r="AA2" s="100">
        <v>38476</v>
      </c>
      <c r="AB2" s="100" t="s">
        <v>73</v>
      </c>
      <c r="AC2" s="100">
        <v>38534</v>
      </c>
      <c r="AD2" s="100" t="s">
        <v>68</v>
      </c>
      <c r="AE2" s="93" t="s">
        <v>48</v>
      </c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</row>
    <row r="3" spans="1:142" s="5" customFormat="1" ht="13.5" thickBot="1">
      <c r="A3" s="94" t="s">
        <v>15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79"/>
      <c r="AC3" s="79"/>
      <c r="AD3" s="79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</row>
    <row r="4" spans="1:142" s="5" customFormat="1" ht="13.5" thickBot="1">
      <c r="A4" s="95" t="s">
        <v>71</v>
      </c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8"/>
      <c r="AC4" s="88"/>
      <c r="AD4" s="89"/>
      <c r="AE4" s="105">
        <v>0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</row>
    <row r="5" spans="1:142" ht="15.75" customHeight="1" thickBot="1">
      <c r="A5" s="96" t="s">
        <v>14</v>
      </c>
      <c r="B5" s="80"/>
      <c r="C5" s="81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A5" s="83"/>
      <c r="AB5" s="81"/>
      <c r="AC5" s="58"/>
      <c r="AD5" s="55"/>
      <c r="AE5" s="106">
        <v>0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</row>
    <row r="6" spans="1:142" ht="15.75" customHeight="1" thickBot="1">
      <c r="A6" s="96" t="s">
        <v>13</v>
      </c>
      <c r="B6" s="77"/>
      <c r="C6" s="40"/>
      <c r="D6" s="70"/>
      <c r="E6" s="15"/>
      <c r="F6" s="15"/>
      <c r="G6" s="15"/>
      <c r="H6" s="15"/>
      <c r="I6" s="15"/>
      <c r="J6" s="15"/>
      <c r="K6" s="15"/>
      <c r="L6" s="8"/>
      <c r="M6" s="8"/>
      <c r="N6" s="9"/>
      <c r="O6" s="8"/>
      <c r="P6" s="9"/>
      <c r="Q6" s="8"/>
      <c r="R6" s="8"/>
      <c r="S6" s="8"/>
      <c r="T6" s="8"/>
      <c r="U6" s="8"/>
      <c r="V6" s="8"/>
      <c r="W6" s="8"/>
      <c r="X6" s="8"/>
      <c r="Y6" s="8"/>
      <c r="Z6" s="45"/>
      <c r="AA6" s="8"/>
      <c r="AB6" s="40"/>
      <c r="AC6" s="59"/>
      <c r="AD6" s="31"/>
      <c r="AE6" s="107">
        <v>0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</row>
    <row r="7" spans="1:142" ht="15.75" customHeight="1" thickBot="1">
      <c r="A7" s="96" t="s">
        <v>56</v>
      </c>
      <c r="B7" s="77"/>
      <c r="C7" s="40"/>
      <c r="D7" s="71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  <c r="R7" s="15"/>
      <c r="S7" s="15"/>
      <c r="T7" s="15"/>
      <c r="U7" s="15"/>
      <c r="V7" s="16"/>
      <c r="W7" s="17"/>
      <c r="X7" s="17"/>
      <c r="Y7" s="17"/>
      <c r="Z7" s="37"/>
      <c r="AA7" s="17"/>
      <c r="AB7" s="41"/>
      <c r="AC7" s="59"/>
      <c r="AD7" s="31"/>
      <c r="AE7" s="107">
        <f>'[1]Info for Beth'!$K$13</f>
        <v>135461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</row>
    <row r="8" spans="1:142" ht="15.75" customHeight="1" thickBot="1">
      <c r="A8" s="96" t="s">
        <v>57</v>
      </c>
      <c r="B8" s="77"/>
      <c r="C8" s="40"/>
      <c r="D8" s="71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7"/>
      <c r="X8" s="17"/>
      <c r="Y8" s="17"/>
      <c r="Z8" s="37"/>
      <c r="AA8" s="17"/>
      <c r="AB8" s="41"/>
      <c r="AC8" s="59"/>
      <c r="AD8" s="31"/>
      <c r="AE8" s="107">
        <f>'[1]Info for Beth'!$K$12</f>
        <v>98335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</row>
    <row r="9" spans="1:142" ht="15.75" customHeight="1" thickBot="1">
      <c r="A9" s="96" t="s">
        <v>54</v>
      </c>
      <c r="B9" s="77"/>
      <c r="C9" s="40"/>
      <c r="D9" s="71"/>
      <c r="E9" s="8"/>
      <c r="F9" s="8"/>
      <c r="G9" s="8"/>
      <c r="H9" s="8"/>
      <c r="I9" s="8"/>
      <c r="J9" s="8"/>
      <c r="K9" s="8"/>
      <c r="L9" s="8"/>
      <c r="M9" s="8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38"/>
      <c r="AA9" s="10"/>
      <c r="AB9" s="40"/>
      <c r="AC9" s="59"/>
      <c r="AD9" s="31"/>
      <c r="AE9" s="107">
        <v>3409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</row>
    <row r="10" spans="1:142" ht="15.75" customHeight="1" thickBot="1">
      <c r="A10" s="96" t="s">
        <v>74</v>
      </c>
      <c r="B10" s="77"/>
      <c r="C10" s="40"/>
      <c r="D10" s="71"/>
      <c r="E10" s="8"/>
      <c r="F10" s="8"/>
      <c r="G10" s="8"/>
      <c r="H10" s="8"/>
      <c r="I10" s="8"/>
      <c r="J10" s="8"/>
      <c r="K10" s="8"/>
      <c r="L10" s="8"/>
      <c r="M10" s="8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38"/>
      <c r="AA10" s="10"/>
      <c r="AB10" s="40"/>
      <c r="AC10" s="59"/>
      <c r="AD10" s="31"/>
      <c r="AE10" s="107">
        <v>4091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</row>
    <row r="11" spans="1:142" ht="15.75" customHeight="1" thickBot="1">
      <c r="A11" s="96" t="s">
        <v>50</v>
      </c>
      <c r="B11" s="77"/>
      <c r="C11" s="40"/>
      <c r="D11" s="7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7"/>
      <c r="AA11" s="17"/>
      <c r="AB11" s="41"/>
      <c r="AC11" s="59"/>
      <c r="AD11" s="31"/>
      <c r="AE11" s="107">
        <f>'[1]Info for Beth'!$K$25</f>
        <v>21078.41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</row>
    <row r="12" spans="1:142" ht="15.75" customHeight="1" thickBot="1">
      <c r="A12" s="96" t="s">
        <v>17</v>
      </c>
      <c r="B12" s="77"/>
      <c r="C12" s="40"/>
      <c r="D12" s="71"/>
      <c r="E12" s="15"/>
      <c r="F12" s="15"/>
      <c r="G12" s="15"/>
      <c r="H12" s="15"/>
      <c r="I12" s="15"/>
      <c r="J12" s="15"/>
      <c r="K12" s="15"/>
      <c r="L12" s="15"/>
      <c r="M12" s="1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37"/>
      <c r="AA12" s="17"/>
      <c r="AB12" s="41"/>
      <c r="AC12" s="59"/>
      <c r="AD12" s="31"/>
      <c r="AE12" s="107">
        <f>'[1]Info for Beth'!$K$6</f>
        <v>114652.76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</row>
    <row r="13" spans="1:142" ht="15.75" customHeight="1" thickBot="1">
      <c r="A13" s="96" t="s">
        <v>18</v>
      </c>
      <c r="B13" s="77"/>
      <c r="C13" s="40"/>
      <c r="D13" s="71"/>
      <c r="E13" s="15"/>
      <c r="F13" s="15"/>
      <c r="G13" s="15"/>
      <c r="H13" s="15"/>
      <c r="I13" s="15"/>
      <c r="J13" s="15"/>
      <c r="K13" s="15"/>
      <c r="L13" s="15"/>
      <c r="M13" s="15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37"/>
      <c r="AA13" s="17"/>
      <c r="AB13" s="41"/>
      <c r="AC13" s="59"/>
      <c r="AD13" s="31"/>
      <c r="AE13" s="107">
        <f>'[1]Info for Beth'!$K$11</f>
        <v>94000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</row>
    <row r="14" spans="1:142" ht="15.75" customHeight="1" thickBot="1">
      <c r="A14" s="96" t="s">
        <v>51</v>
      </c>
      <c r="B14" s="77"/>
      <c r="C14" s="40"/>
      <c r="D14" s="71"/>
      <c r="E14" s="15"/>
      <c r="F14" s="15"/>
      <c r="G14" s="15"/>
      <c r="H14" s="15"/>
      <c r="I14" s="15"/>
      <c r="J14" s="15"/>
      <c r="K14" s="15"/>
      <c r="L14" s="15"/>
      <c r="M14" s="15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37"/>
      <c r="AA14" s="17"/>
      <c r="AB14" s="41"/>
      <c r="AC14" s="59"/>
      <c r="AD14" s="31"/>
      <c r="AE14" s="107">
        <f>'[1]Info for Beth'!$K$9/15*6+21728</f>
        <v>48299.848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</row>
    <row r="15" spans="1:142" ht="15.75" customHeight="1" thickBot="1">
      <c r="A15" s="96" t="s">
        <v>52</v>
      </c>
      <c r="B15" s="77"/>
      <c r="C15" s="40"/>
      <c r="D15" s="72"/>
      <c r="E15" s="20"/>
      <c r="F15" s="15"/>
      <c r="G15" s="15"/>
      <c r="H15" s="15"/>
      <c r="I15" s="15"/>
      <c r="J15" s="15"/>
      <c r="K15" s="15"/>
      <c r="L15" s="15"/>
      <c r="M15" s="15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37"/>
      <c r="AA15" s="17"/>
      <c r="AB15" s="41"/>
      <c r="AC15" s="59"/>
      <c r="AD15" s="31"/>
      <c r="AE15" s="107">
        <f>'[1]Info for Beth'!$C$8+'[1]Info for Beth'!$F$8+'[1]Info for Beth'!$I$8</f>
        <v>9810.720000000001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</row>
    <row r="16" spans="1:142" s="3" customFormat="1" ht="15.75" customHeight="1" thickBot="1">
      <c r="A16" s="97" t="s">
        <v>22</v>
      </c>
      <c r="B16" s="77"/>
      <c r="C16" s="40"/>
      <c r="D16" s="73"/>
      <c r="E16" s="22"/>
      <c r="F16" s="22"/>
      <c r="G16" s="22"/>
      <c r="H16" s="25"/>
      <c r="I16" s="23"/>
      <c r="J16" s="23"/>
      <c r="K16" s="23"/>
      <c r="L16" s="23"/>
      <c r="M16" s="23"/>
      <c r="N16" s="24"/>
      <c r="O16" s="24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33"/>
      <c r="AA16" s="26"/>
      <c r="AB16" s="40"/>
      <c r="AC16" s="59"/>
      <c r="AD16" s="31"/>
      <c r="AE16" s="107">
        <f>'[1]Info for Beth'!$K$16</f>
        <v>19326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</row>
    <row r="17" spans="1:142" s="3" customFormat="1" ht="15.75" customHeight="1" thickBot="1">
      <c r="A17" s="97" t="s">
        <v>20</v>
      </c>
      <c r="B17" s="77"/>
      <c r="C17" s="40"/>
      <c r="D17" s="73"/>
      <c r="E17" s="22"/>
      <c r="F17" s="22"/>
      <c r="G17" s="22"/>
      <c r="H17" s="25"/>
      <c r="I17" s="23"/>
      <c r="J17" s="25"/>
      <c r="K17" s="25"/>
      <c r="L17" s="25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33"/>
      <c r="AA17" s="26"/>
      <c r="AB17" s="48"/>
      <c r="AC17" s="59"/>
      <c r="AD17" s="31"/>
      <c r="AE17" s="107">
        <v>2500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</row>
    <row r="18" spans="1:142" s="3" customFormat="1" ht="15.75" customHeight="1" thickBot="1">
      <c r="A18" s="97" t="s">
        <v>21</v>
      </c>
      <c r="B18" s="77"/>
      <c r="C18" s="40"/>
      <c r="D18" s="73"/>
      <c r="E18" s="22"/>
      <c r="F18" s="22"/>
      <c r="G18" s="22"/>
      <c r="H18" s="25"/>
      <c r="I18" s="23"/>
      <c r="J18" s="23"/>
      <c r="K18" s="23"/>
      <c r="L18" s="23"/>
      <c r="M18" s="23"/>
      <c r="N18" s="24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33"/>
      <c r="AA18" s="26"/>
      <c r="AB18" s="40"/>
      <c r="AC18" s="59"/>
      <c r="AD18" s="31"/>
      <c r="AE18" s="107">
        <f>'[1]Info for Beth'!$K$18</f>
        <v>27100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</row>
    <row r="19" spans="1:142" s="3" customFormat="1" ht="15.75" customHeight="1" thickBot="1">
      <c r="A19" s="97" t="s">
        <v>23</v>
      </c>
      <c r="B19" s="77"/>
      <c r="C19" s="40"/>
      <c r="D19" s="73"/>
      <c r="E19" s="22"/>
      <c r="F19" s="22"/>
      <c r="G19" s="22"/>
      <c r="H19" s="25"/>
      <c r="I19" s="23"/>
      <c r="J19" s="23"/>
      <c r="K19" s="23"/>
      <c r="L19" s="23"/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33"/>
      <c r="AA19" s="26"/>
      <c r="AB19" s="40"/>
      <c r="AC19" s="59"/>
      <c r="AD19" s="31"/>
      <c r="AE19" s="107">
        <f>'[1]Info for Beth'!$K$21</f>
        <v>1260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</row>
    <row r="20" spans="1:142" s="3" customFormat="1" ht="15.75" customHeight="1" thickBot="1">
      <c r="A20" s="97" t="s">
        <v>24</v>
      </c>
      <c r="B20" s="77"/>
      <c r="C20" s="40"/>
      <c r="D20" s="73"/>
      <c r="E20" s="22"/>
      <c r="F20" s="22"/>
      <c r="G20" s="22"/>
      <c r="H20" s="25"/>
      <c r="I20" s="25"/>
      <c r="J20" s="23"/>
      <c r="K20" s="23"/>
      <c r="L20" s="23"/>
      <c r="M20" s="23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33"/>
      <c r="AA20" s="26"/>
      <c r="AB20" s="40"/>
      <c r="AC20" s="59"/>
      <c r="AD20" s="31"/>
      <c r="AE20" s="107">
        <f>'[1]Info for Beth'!$K$15</f>
        <v>9280.3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</row>
    <row r="21" spans="1:142" s="3" customFormat="1" ht="15.75" customHeight="1" thickBot="1">
      <c r="A21" s="97" t="s">
        <v>25</v>
      </c>
      <c r="B21" s="77"/>
      <c r="C21" s="40"/>
      <c r="D21" s="73"/>
      <c r="E21" s="22"/>
      <c r="F21" s="22"/>
      <c r="G21" s="22"/>
      <c r="H21" s="25"/>
      <c r="I21" s="25"/>
      <c r="J21" s="23"/>
      <c r="K21" s="23"/>
      <c r="L21" s="23"/>
      <c r="M21" s="2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33"/>
      <c r="AA21" s="26"/>
      <c r="AB21" s="40"/>
      <c r="AC21" s="59"/>
      <c r="AD21" s="31"/>
      <c r="AE21" s="107">
        <f>'[1]Info for Beth'!$K$29</f>
        <v>10000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</row>
    <row r="22" spans="1:142" s="3" customFormat="1" ht="15.75" customHeight="1" thickBot="1">
      <c r="A22" s="97" t="s">
        <v>26</v>
      </c>
      <c r="B22" s="77"/>
      <c r="C22" s="40"/>
      <c r="D22" s="73"/>
      <c r="E22" s="22"/>
      <c r="F22" s="22"/>
      <c r="G22" s="22"/>
      <c r="H22" s="25"/>
      <c r="I22" s="25"/>
      <c r="J22" s="23"/>
      <c r="K22" s="23"/>
      <c r="L22" s="23"/>
      <c r="M22" s="2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33"/>
      <c r="AA22" s="26"/>
      <c r="AB22" s="40"/>
      <c r="AC22" s="59"/>
      <c r="AD22" s="31"/>
      <c r="AE22" s="107">
        <f>'[1]Info for Beth'!$K$27</f>
        <v>8500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</row>
    <row r="23" spans="1:142" s="3" customFormat="1" ht="15.75" customHeight="1" thickBot="1">
      <c r="A23" s="97" t="s">
        <v>72</v>
      </c>
      <c r="B23" s="77"/>
      <c r="C23" s="40"/>
      <c r="D23" s="73"/>
      <c r="E23" s="22"/>
      <c r="F23" s="22"/>
      <c r="G23" s="22"/>
      <c r="H23" s="25"/>
      <c r="I23" s="25"/>
      <c r="J23" s="23"/>
      <c r="K23" s="25"/>
      <c r="L23" s="25"/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33"/>
      <c r="AA23" s="26"/>
      <c r="AB23" s="40"/>
      <c r="AC23" s="59"/>
      <c r="AD23" s="31"/>
      <c r="AE23" s="107">
        <f>'[1]Info for Beth'!$K$28</f>
        <v>3000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</row>
    <row r="24" spans="1:142" s="3" customFormat="1" ht="15.75" customHeight="1" thickBot="1">
      <c r="A24" s="97" t="s">
        <v>27</v>
      </c>
      <c r="B24" s="77"/>
      <c r="C24" s="40"/>
      <c r="D24" s="73"/>
      <c r="E24" s="22"/>
      <c r="F24" s="22"/>
      <c r="G24" s="22"/>
      <c r="H24" s="25"/>
      <c r="I24" s="25"/>
      <c r="J24" s="23"/>
      <c r="K24" s="23"/>
      <c r="L24" s="25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33"/>
      <c r="AA24" s="26"/>
      <c r="AB24" s="40"/>
      <c r="AC24" s="59"/>
      <c r="AD24" s="31"/>
      <c r="AE24" s="107">
        <f>15500/3+2500</f>
        <v>7666.666666666667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</row>
    <row r="25" spans="1:142" s="3" customFormat="1" ht="15.75" customHeight="1" thickBot="1">
      <c r="A25" s="97" t="s">
        <v>28</v>
      </c>
      <c r="B25" s="77"/>
      <c r="C25" s="40"/>
      <c r="D25" s="73"/>
      <c r="E25" s="22"/>
      <c r="F25" s="22"/>
      <c r="G25" s="22"/>
      <c r="H25" s="25"/>
      <c r="I25" s="25"/>
      <c r="J25" s="23"/>
      <c r="K25" s="23"/>
      <c r="L25" s="25"/>
      <c r="M25" s="2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33"/>
      <c r="AA25" s="26"/>
      <c r="AB25" s="40"/>
      <c r="AC25" s="59"/>
      <c r="AD25" s="31"/>
      <c r="AE25" s="107">
        <v>5333</v>
      </c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</row>
    <row r="26" spans="1:142" s="3" customFormat="1" ht="15.75" customHeight="1" thickBot="1">
      <c r="A26" s="97" t="s">
        <v>29</v>
      </c>
      <c r="B26" s="77"/>
      <c r="C26" s="40"/>
      <c r="D26" s="73"/>
      <c r="E26" s="22"/>
      <c r="F26" s="22"/>
      <c r="G26" s="22"/>
      <c r="H26" s="25"/>
      <c r="I26" s="25"/>
      <c r="J26" s="23"/>
      <c r="K26" s="23"/>
      <c r="L26" s="25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33"/>
      <c r="AA26" s="26"/>
      <c r="AB26" s="40"/>
      <c r="AC26" s="59"/>
      <c r="AD26" s="31"/>
      <c r="AE26" s="107">
        <v>2500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</row>
    <row r="27" spans="1:142" s="3" customFormat="1" ht="15.75" customHeight="1" thickBot="1">
      <c r="A27" s="97" t="s">
        <v>30</v>
      </c>
      <c r="B27" s="77"/>
      <c r="C27" s="40"/>
      <c r="D27" s="73"/>
      <c r="E27" s="22"/>
      <c r="F27" s="22"/>
      <c r="G27" s="22"/>
      <c r="H27" s="25"/>
      <c r="I27" s="25"/>
      <c r="J27" s="25"/>
      <c r="K27" s="25"/>
      <c r="L27" s="23"/>
      <c r="M27" s="2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33"/>
      <c r="AA27" s="26"/>
      <c r="AB27" s="40"/>
      <c r="AC27" s="59"/>
      <c r="AD27" s="31"/>
      <c r="AE27" s="107">
        <v>0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</row>
    <row r="28" spans="1:142" s="3" customFormat="1" ht="15.75" customHeight="1" thickBot="1">
      <c r="A28" s="97" t="s">
        <v>31</v>
      </c>
      <c r="B28" s="77"/>
      <c r="C28" s="40"/>
      <c r="D28" s="73"/>
      <c r="E28" s="22"/>
      <c r="F28" s="22"/>
      <c r="G28" s="22"/>
      <c r="H28" s="25"/>
      <c r="I28" s="25"/>
      <c r="J28" s="25"/>
      <c r="K28" s="25"/>
      <c r="L28" s="23"/>
      <c r="M28" s="2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33"/>
      <c r="AA28" s="26"/>
      <c r="AB28" s="40"/>
      <c r="AC28" s="59"/>
      <c r="AD28" s="31"/>
      <c r="AE28" s="107">
        <v>0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</row>
    <row r="29" spans="1:142" s="3" customFormat="1" ht="15.75" customHeight="1" thickBot="1">
      <c r="A29" s="97" t="s">
        <v>32</v>
      </c>
      <c r="B29" s="77"/>
      <c r="C29" s="40"/>
      <c r="D29" s="73"/>
      <c r="E29" s="22"/>
      <c r="F29" s="22"/>
      <c r="G29" s="22"/>
      <c r="H29" s="25"/>
      <c r="I29" s="25"/>
      <c r="J29" s="25"/>
      <c r="K29" s="25"/>
      <c r="L29" s="23"/>
      <c r="M29" s="25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33"/>
      <c r="AA29" s="26"/>
      <c r="AB29" s="40"/>
      <c r="AC29" s="59"/>
      <c r="AD29" s="31"/>
      <c r="AE29" s="107">
        <v>0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</row>
    <row r="30" spans="1:142" s="3" customFormat="1" ht="15.75" customHeight="1" thickBot="1">
      <c r="A30" s="97" t="s">
        <v>33</v>
      </c>
      <c r="B30" s="77"/>
      <c r="C30" s="40"/>
      <c r="D30" s="73"/>
      <c r="E30" s="22"/>
      <c r="F30" s="22"/>
      <c r="G30" s="22"/>
      <c r="H30" s="25"/>
      <c r="I30" s="25"/>
      <c r="J30" s="25"/>
      <c r="K30" s="25"/>
      <c r="L30" s="23"/>
      <c r="M30" s="2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33"/>
      <c r="AA30" s="26"/>
      <c r="AB30" s="40"/>
      <c r="AC30" s="59"/>
      <c r="AD30" s="31"/>
      <c r="AE30" s="107">
        <v>0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</row>
    <row r="31" spans="1:142" s="3" customFormat="1" ht="15.75" customHeight="1" thickBot="1">
      <c r="A31" s="97" t="s">
        <v>34</v>
      </c>
      <c r="B31" s="77"/>
      <c r="C31" s="40"/>
      <c r="D31" s="73"/>
      <c r="E31" s="22"/>
      <c r="F31" s="22"/>
      <c r="G31" s="22"/>
      <c r="H31" s="25"/>
      <c r="I31" s="25"/>
      <c r="J31" s="25"/>
      <c r="K31" s="25"/>
      <c r="L31" s="25"/>
      <c r="M31" s="23"/>
      <c r="N31" s="24"/>
      <c r="O31" s="24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33"/>
      <c r="AA31" s="26"/>
      <c r="AB31" s="40"/>
      <c r="AC31" s="59"/>
      <c r="AD31" s="31"/>
      <c r="AE31" s="107">
        <f>'[1]Info for Beth'!$K$9/15+4567</f>
        <v>8995.641333333333</v>
      </c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</row>
    <row r="32" spans="1:142" s="3" customFormat="1" ht="15.75" customHeight="1" thickBot="1">
      <c r="A32" s="97" t="s">
        <v>35</v>
      </c>
      <c r="B32" s="77"/>
      <c r="C32" s="40"/>
      <c r="D32" s="73"/>
      <c r="E32" s="22"/>
      <c r="F32" s="22"/>
      <c r="G32" s="22"/>
      <c r="H32" s="25"/>
      <c r="I32" s="25"/>
      <c r="J32" s="25"/>
      <c r="K32" s="25"/>
      <c r="L32" s="25"/>
      <c r="M32" s="2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34"/>
      <c r="AA32" s="24"/>
      <c r="AB32" s="41"/>
      <c r="AC32" s="59"/>
      <c r="AD32" s="31"/>
      <c r="AE32" s="107">
        <v>0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</row>
    <row r="33" spans="1:142" s="3" customFormat="1" ht="15.75" customHeight="1" thickBot="1">
      <c r="A33" s="97" t="s">
        <v>36</v>
      </c>
      <c r="B33" s="77"/>
      <c r="C33" s="40"/>
      <c r="D33" s="74"/>
      <c r="E33" s="25"/>
      <c r="F33" s="25"/>
      <c r="G33" s="25"/>
      <c r="H33" s="25"/>
      <c r="I33" s="25"/>
      <c r="J33" s="25"/>
      <c r="K33" s="25"/>
      <c r="L33" s="25"/>
      <c r="M33" s="23"/>
      <c r="N33" s="24"/>
      <c r="O33" s="24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33"/>
      <c r="AA33" s="26"/>
      <c r="AB33" s="42"/>
      <c r="AC33" s="62"/>
      <c r="AD33" s="32"/>
      <c r="AE33" s="108">
        <v>0</v>
      </c>
      <c r="AF33" s="27"/>
      <c r="AG33" s="27"/>
      <c r="AH33" s="27"/>
      <c r="AI33" s="27"/>
      <c r="AJ33" s="27"/>
      <c r="AK33" s="27"/>
      <c r="AL33" s="27"/>
      <c r="AM33" s="27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</row>
    <row r="34" spans="1:142" s="3" customFormat="1" ht="15.75" customHeight="1" thickBot="1">
      <c r="A34" s="97" t="s">
        <v>38</v>
      </c>
      <c r="B34" s="77"/>
      <c r="C34" s="40"/>
      <c r="D34" s="74"/>
      <c r="E34" s="25"/>
      <c r="F34" s="25"/>
      <c r="G34" s="25"/>
      <c r="H34" s="25"/>
      <c r="I34" s="25"/>
      <c r="J34" s="25"/>
      <c r="K34" s="25"/>
      <c r="L34" s="25"/>
      <c r="M34" s="23"/>
      <c r="N34" s="24"/>
      <c r="O34" s="24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33"/>
      <c r="AA34" s="26"/>
      <c r="AB34" s="42"/>
      <c r="AC34" s="62"/>
      <c r="AD34" s="32"/>
      <c r="AE34" s="108">
        <v>24859</v>
      </c>
      <c r="AF34" s="27"/>
      <c r="AG34" s="27"/>
      <c r="AH34" s="27"/>
      <c r="AI34" s="27"/>
      <c r="AJ34" s="27"/>
      <c r="AK34" s="27"/>
      <c r="AL34" s="27"/>
      <c r="AM34" s="27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</row>
    <row r="35" spans="1:142" s="3" customFormat="1" ht="15.75" customHeight="1" thickBot="1">
      <c r="A35" s="97" t="s">
        <v>53</v>
      </c>
      <c r="B35" s="77"/>
      <c r="C35" s="40"/>
      <c r="D35" s="74"/>
      <c r="E35" s="25"/>
      <c r="F35" s="25"/>
      <c r="G35" s="25"/>
      <c r="H35" s="25"/>
      <c r="I35" s="25"/>
      <c r="J35" s="25"/>
      <c r="K35" s="25"/>
      <c r="L35" s="25"/>
      <c r="M35" s="23"/>
      <c r="N35" s="24"/>
      <c r="O35" s="24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33"/>
      <c r="AA35" s="26"/>
      <c r="AB35" s="42"/>
      <c r="AC35" s="62"/>
      <c r="AD35" s="32"/>
      <c r="AE35" s="108">
        <v>8057</v>
      </c>
      <c r="AF35" s="27"/>
      <c r="AG35" s="27"/>
      <c r="AH35" s="27"/>
      <c r="AI35" s="27"/>
      <c r="AJ35" s="27"/>
      <c r="AK35" s="27"/>
      <c r="AL35" s="27"/>
      <c r="AM35" s="27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</row>
    <row r="36" spans="1:142" s="3" customFormat="1" ht="15.75" customHeight="1" thickBot="1">
      <c r="A36" s="97" t="s">
        <v>37</v>
      </c>
      <c r="B36" s="77"/>
      <c r="C36" s="40"/>
      <c r="D36" s="74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6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34"/>
      <c r="AA36" s="26"/>
      <c r="AB36" s="42"/>
      <c r="AC36" s="62"/>
      <c r="AD36" s="32"/>
      <c r="AE36" s="108">
        <v>74578</v>
      </c>
      <c r="AF36" s="27"/>
      <c r="AG36" s="27"/>
      <c r="AH36" s="27"/>
      <c r="AI36" s="27"/>
      <c r="AJ36" s="27"/>
      <c r="AK36" s="27"/>
      <c r="AL36" s="27"/>
      <c r="AM36" s="27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</row>
    <row r="37" spans="1:142" s="3" customFormat="1" ht="15.75" customHeight="1" thickBot="1">
      <c r="A37" s="97" t="s">
        <v>44</v>
      </c>
      <c r="B37" s="77"/>
      <c r="C37" s="40"/>
      <c r="D37" s="74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33"/>
      <c r="AA37" s="24"/>
      <c r="AB37" s="42"/>
      <c r="AC37" s="62"/>
      <c r="AD37" s="32"/>
      <c r="AE37" s="108">
        <v>8287</v>
      </c>
      <c r="AF37" s="27"/>
      <c r="AG37" s="27"/>
      <c r="AH37" s="27"/>
      <c r="AI37" s="27"/>
      <c r="AJ37" s="27"/>
      <c r="AK37" s="27"/>
      <c r="AL37" s="27"/>
      <c r="AM37" s="27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</row>
    <row r="38" spans="1:142" s="3" customFormat="1" ht="15.75" customHeight="1" thickBot="1">
      <c r="A38" s="97" t="s">
        <v>45</v>
      </c>
      <c r="B38" s="77"/>
      <c r="C38" s="40"/>
      <c r="D38" s="74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33"/>
      <c r="AA38" s="24"/>
      <c r="AB38" s="42"/>
      <c r="AC38" s="62"/>
      <c r="AD38" s="32"/>
      <c r="AE38" s="108">
        <f>'[1]Info for Beth'!$K$9/15-1523</f>
        <v>2905.641333333333</v>
      </c>
      <c r="AF38" s="27"/>
      <c r="AG38" s="27"/>
      <c r="AH38" s="27"/>
      <c r="AI38" s="27"/>
      <c r="AJ38" s="27"/>
      <c r="AK38" s="27"/>
      <c r="AL38" s="27"/>
      <c r="AM38" s="27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</row>
    <row r="39" spans="1:142" s="3" customFormat="1" ht="15.75" customHeight="1" thickBot="1">
      <c r="A39" s="97" t="s">
        <v>59</v>
      </c>
      <c r="B39" s="77"/>
      <c r="C39" s="40"/>
      <c r="D39" s="74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3"/>
      <c r="AA39" s="24"/>
      <c r="AB39" s="42"/>
      <c r="AC39" s="62"/>
      <c r="AD39" s="32"/>
      <c r="AE39" s="108">
        <v>73600</v>
      </c>
      <c r="AF39" s="27"/>
      <c r="AG39" s="27"/>
      <c r="AH39" s="27"/>
      <c r="AI39" s="27"/>
      <c r="AJ39" s="27"/>
      <c r="AK39" s="27"/>
      <c r="AL39" s="27"/>
      <c r="AM39" s="27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</row>
    <row r="40" spans="1:142" s="3" customFormat="1" ht="15.75" customHeight="1" thickBot="1">
      <c r="A40" s="97" t="s">
        <v>60</v>
      </c>
      <c r="B40" s="77"/>
      <c r="C40" s="40"/>
      <c r="D40" s="74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33"/>
      <c r="AA40" s="26"/>
      <c r="AB40" s="41"/>
      <c r="AC40" s="62"/>
      <c r="AD40" s="32"/>
      <c r="AE40" s="108">
        <v>11048.94</v>
      </c>
      <c r="AF40" s="27"/>
      <c r="AG40" s="27"/>
      <c r="AH40" s="27"/>
      <c r="AI40" s="27"/>
      <c r="AJ40" s="27"/>
      <c r="AK40" s="27"/>
      <c r="AL40" s="27"/>
      <c r="AM40" s="27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</row>
    <row r="41" spans="1:142" s="3" customFormat="1" ht="15.75" customHeight="1" thickBot="1">
      <c r="A41" s="97" t="s">
        <v>61</v>
      </c>
      <c r="B41" s="77"/>
      <c r="C41" s="40"/>
      <c r="D41" s="74"/>
      <c r="E41" s="25"/>
      <c r="F41" s="25"/>
      <c r="G41" s="25"/>
      <c r="H41" s="25"/>
      <c r="I41" s="25"/>
      <c r="J41" s="25"/>
      <c r="K41" s="25"/>
      <c r="L41" s="25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33"/>
      <c r="AA41" s="26"/>
      <c r="AB41" s="42"/>
      <c r="AC41" s="60"/>
      <c r="AD41" s="32"/>
      <c r="AE41" s="108">
        <v>5524.32</v>
      </c>
      <c r="AF41" s="27"/>
      <c r="AG41" s="27"/>
      <c r="AH41" s="27"/>
      <c r="AI41" s="27"/>
      <c r="AJ41" s="27"/>
      <c r="AK41" s="27"/>
      <c r="AL41" s="27"/>
      <c r="AM41" s="27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</row>
    <row r="42" spans="1:142" s="3" customFormat="1" ht="15.75" customHeight="1" thickBot="1">
      <c r="A42" s="96" t="s">
        <v>58</v>
      </c>
      <c r="B42" s="77"/>
      <c r="C42" s="40"/>
      <c r="D42" s="74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33"/>
      <c r="AA42" s="26"/>
      <c r="AB42" s="67"/>
      <c r="AC42" s="63"/>
      <c r="AD42" s="65"/>
      <c r="AE42" s="108">
        <f>'[1]Info for Beth'!$K$9/15+1799</f>
        <v>6227.641333333333</v>
      </c>
      <c r="AF42" s="27"/>
      <c r="AG42" s="27"/>
      <c r="AH42" s="27"/>
      <c r="AI42" s="27"/>
      <c r="AJ42" s="27"/>
      <c r="AK42" s="27"/>
      <c r="AL42" s="27"/>
      <c r="AM42" s="27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</row>
    <row r="43" spans="1:142" s="3" customFormat="1" ht="15.75" customHeight="1" thickBot="1">
      <c r="A43" s="96" t="s">
        <v>47</v>
      </c>
      <c r="B43" s="78"/>
      <c r="C43" s="47"/>
      <c r="D43" s="75"/>
      <c r="E43" s="13"/>
      <c r="F43" s="13"/>
      <c r="G43" s="13"/>
      <c r="H43" s="13"/>
      <c r="I43" s="13"/>
      <c r="J43" s="13"/>
      <c r="K43" s="13"/>
      <c r="L43" s="13"/>
      <c r="M43" s="13"/>
      <c r="N43" s="28"/>
      <c r="O43" s="13"/>
      <c r="P43" s="13"/>
      <c r="Q43" s="13"/>
      <c r="R43" s="13"/>
      <c r="S43" s="13"/>
      <c r="T43" s="13"/>
      <c r="U43" s="13"/>
      <c r="V43" s="28"/>
      <c r="W43" s="29"/>
      <c r="X43" s="29"/>
      <c r="Y43" s="29"/>
      <c r="Z43" s="35"/>
      <c r="AA43" s="29"/>
      <c r="AB43" s="54"/>
      <c r="AC43" s="64"/>
      <c r="AD43" s="49"/>
      <c r="AE43" s="109">
        <v>0</v>
      </c>
      <c r="AF43" s="27"/>
      <c r="AG43" s="27"/>
      <c r="AH43" s="27"/>
      <c r="AI43" s="27"/>
      <c r="AJ43" s="27"/>
      <c r="AK43" s="27"/>
      <c r="AL43" s="27"/>
      <c r="AM43" s="27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</row>
    <row r="44" spans="4:39" ht="12.75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110">
        <f>SUM(AE5:AE43)</f>
        <v>849686.8886666666</v>
      </c>
      <c r="AF44" s="30"/>
      <c r="AG44" s="30"/>
      <c r="AH44" s="30"/>
      <c r="AI44" s="30"/>
      <c r="AJ44" s="30"/>
      <c r="AK44" s="30"/>
      <c r="AL44" s="30"/>
      <c r="AM44" s="30"/>
    </row>
    <row r="45" spans="4:39" ht="12.75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66"/>
      <c r="AF45" s="30"/>
      <c r="AG45" s="30"/>
      <c r="AH45" s="30"/>
      <c r="AI45" s="30"/>
      <c r="AJ45" s="30"/>
      <c r="AK45" s="30"/>
      <c r="AL45" s="30"/>
      <c r="AM45" s="30"/>
    </row>
    <row r="46" spans="4:39" ht="12.75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66"/>
      <c r="AF46" s="30"/>
      <c r="AG46" s="30"/>
      <c r="AH46" s="30"/>
      <c r="AI46" s="30"/>
      <c r="AJ46" s="30"/>
      <c r="AK46" s="30"/>
      <c r="AL46" s="30"/>
      <c r="AM46" s="30"/>
    </row>
    <row r="47" spans="4:39" ht="12.75"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66"/>
      <c r="AF47" s="30"/>
      <c r="AG47" s="30"/>
      <c r="AH47" s="30"/>
      <c r="AI47" s="30"/>
      <c r="AJ47" s="30"/>
      <c r="AK47" s="30"/>
      <c r="AL47" s="30"/>
      <c r="AM47" s="30"/>
    </row>
    <row r="48" ht="13.5" thickBot="1">
      <c r="AE48" s="104" t="s">
        <v>49</v>
      </c>
    </row>
    <row r="49" spans="1:142" s="5" customFormat="1" ht="13.5" thickBot="1">
      <c r="A49" s="98" t="s">
        <v>16</v>
      </c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53"/>
      <c r="AB49" s="57"/>
      <c r="AC49" s="44"/>
      <c r="AD49" s="44"/>
      <c r="AE49" s="111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</row>
    <row r="50" spans="1:142" s="69" customFormat="1" ht="24.75" thickBot="1">
      <c r="A50" s="93" t="s">
        <v>0</v>
      </c>
      <c r="B50" s="93" t="s">
        <v>63</v>
      </c>
      <c r="C50" s="93">
        <v>37744</v>
      </c>
      <c r="D50" s="100">
        <v>37775</v>
      </c>
      <c r="E50" s="100">
        <v>37804</v>
      </c>
      <c r="F50" s="100" t="s">
        <v>62</v>
      </c>
      <c r="G50" s="100" t="s">
        <v>1</v>
      </c>
      <c r="H50" s="100" t="s">
        <v>2</v>
      </c>
      <c r="I50" s="100" t="s">
        <v>3</v>
      </c>
      <c r="J50" s="100" t="s">
        <v>4</v>
      </c>
      <c r="K50" s="100" t="s">
        <v>5</v>
      </c>
      <c r="L50" s="100" t="s">
        <v>6</v>
      </c>
      <c r="M50" s="100" t="s">
        <v>64</v>
      </c>
      <c r="N50" s="100" t="s">
        <v>65</v>
      </c>
      <c r="O50" s="100">
        <v>38111</v>
      </c>
      <c r="P50" s="100" t="s">
        <v>67</v>
      </c>
      <c r="Q50" s="100">
        <v>38172</v>
      </c>
      <c r="R50" s="100" t="s">
        <v>66</v>
      </c>
      <c r="S50" s="100" t="s">
        <v>7</v>
      </c>
      <c r="T50" s="100" t="s">
        <v>8</v>
      </c>
      <c r="U50" s="101" t="s">
        <v>9</v>
      </c>
      <c r="V50" s="102" t="s">
        <v>10</v>
      </c>
      <c r="W50" s="102" t="s">
        <v>11</v>
      </c>
      <c r="X50" s="103" t="s">
        <v>12</v>
      </c>
      <c r="Y50" s="100" t="s">
        <v>70</v>
      </c>
      <c r="Z50" s="100" t="s">
        <v>69</v>
      </c>
      <c r="AA50" s="100">
        <v>38476</v>
      </c>
      <c r="AB50" s="100" t="s">
        <v>73</v>
      </c>
      <c r="AC50" s="100">
        <v>38534</v>
      </c>
      <c r="AD50" s="100" t="s">
        <v>68</v>
      </c>
      <c r="AE50" s="93" t="s">
        <v>48</v>
      </c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</row>
    <row r="51" spans="1:142" ht="15.75" customHeight="1" thickBot="1">
      <c r="A51" s="99" t="s">
        <v>46</v>
      </c>
      <c r="B51" s="76"/>
      <c r="C51" s="46"/>
      <c r="D51" s="82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1"/>
      <c r="AA51" s="50"/>
      <c r="AB51" s="52"/>
      <c r="AC51" s="58"/>
      <c r="AD51" s="55"/>
      <c r="AE51" s="106">
        <f>'[1]Info for Beth'!$K$43</f>
        <v>69515.5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5.75" customHeight="1" thickBot="1">
      <c r="A52" s="96" t="s">
        <v>19</v>
      </c>
      <c r="B52" s="77"/>
      <c r="C52" s="40"/>
      <c r="D52" s="90"/>
      <c r="E52" s="15"/>
      <c r="F52" s="15"/>
      <c r="G52" s="15"/>
      <c r="H52" s="15"/>
      <c r="I52" s="15"/>
      <c r="J52" s="15"/>
      <c r="K52" s="15"/>
      <c r="L52" s="15"/>
      <c r="M52" s="15"/>
      <c r="N52" s="16"/>
      <c r="O52" s="15"/>
      <c r="P52" s="16"/>
      <c r="Q52" s="15"/>
      <c r="R52" s="15"/>
      <c r="S52" s="15"/>
      <c r="T52" s="15"/>
      <c r="U52" s="15"/>
      <c r="V52" s="15"/>
      <c r="W52" s="15"/>
      <c r="X52" s="15"/>
      <c r="Y52" s="15"/>
      <c r="Z52" s="36"/>
      <c r="AA52" s="15"/>
      <c r="AB52" s="41"/>
      <c r="AC52" s="59"/>
      <c r="AD52" s="31"/>
      <c r="AE52" s="107">
        <f>'[1]Info for Beth'!$K$44</f>
        <v>42795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5.75" customHeight="1" thickBot="1">
      <c r="A53" s="96" t="s">
        <v>39</v>
      </c>
      <c r="B53" s="77"/>
      <c r="C53" s="40"/>
      <c r="D53" s="7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5"/>
      <c r="P53" s="16"/>
      <c r="Q53" s="15"/>
      <c r="R53" s="15"/>
      <c r="S53" s="15"/>
      <c r="T53" s="15"/>
      <c r="U53" s="15"/>
      <c r="V53" s="16"/>
      <c r="W53" s="17"/>
      <c r="X53" s="17"/>
      <c r="Y53" s="17"/>
      <c r="Z53" s="37"/>
      <c r="AA53" s="17"/>
      <c r="AB53" s="41"/>
      <c r="AC53" s="59"/>
      <c r="AD53" s="31"/>
      <c r="AE53" s="107">
        <f>'[1]Info for Beth'!$K$45</f>
        <v>54687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5.75" customHeight="1" thickBot="1">
      <c r="A54" s="96" t="s">
        <v>55</v>
      </c>
      <c r="B54" s="77"/>
      <c r="C54" s="40"/>
      <c r="D54" s="7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5"/>
      <c r="P54" s="16"/>
      <c r="Q54" s="15"/>
      <c r="R54" s="15"/>
      <c r="S54" s="15"/>
      <c r="T54" s="15"/>
      <c r="U54" s="15"/>
      <c r="V54" s="16"/>
      <c r="W54" s="17"/>
      <c r="X54" s="17"/>
      <c r="Y54" s="17"/>
      <c r="Z54" s="37"/>
      <c r="AA54" s="17"/>
      <c r="AB54" s="41"/>
      <c r="AC54" s="59"/>
      <c r="AD54" s="31"/>
      <c r="AE54" s="107">
        <f>'[1]Info for Beth'!$K$47</f>
        <v>2800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5.75" customHeight="1" thickBot="1">
      <c r="A55" s="96" t="s">
        <v>40</v>
      </c>
      <c r="B55" s="77"/>
      <c r="C55" s="40"/>
      <c r="D55" s="7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5"/>
      <c r="P55" s="15"/>
      <c r="Q55" s="15"/>
      <c r="R55" s="15"/>
      <c r="S55" s="15"/>
      <c r="T55" s="15"/>
      <c r="U55" s="15"/>
      <c r="V55" s="16"/>
      <c r="W55" s="17"/>
      <c r="X55" s="17"/>
      <c r="Y55" s="17"/>
      <c r="Z55" s="37"/>
      <c r="AA55" s="17"/>
      <c r="AB55" s="41"/>
      <c r="AC55" s="59"/>
      <c r="AD55" s="31"/>
      <c r="AE55" s="107">
        <f>'[1]Info for Beth'!$K$49</f>
        <v>8000</v>
      </c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5.75" customHeight="1" thickBot="1">
      <c r="A56" s="96" t="s">
        <v>41</v>
      </c>
      <c r="B56" s="77"/>
      <c r="C56" s="40"/>
      <c r="D56" s="72"/>
      <c r="E56" s="8"/>
      <c r="F56" s="8"/>
      <c r="G56" s="8"/>
      <c r="H56" s="8"/>
      <c r="I56" s="8"/>
      <c r="J56" s="8"/>
      <c r="K56" s="8"/>
      <c r="L56" s="8"/>
      <c r="M56" s="8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38"/>
      <c r="AA56" s="21"/>
      <c r="AB56" s="42"/>
      <c r="AC56" s="60"/>
      <c r="AD56" s="43"/>
      <c r="AE56" s="107">
        <v>0</v>
      </c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5.75" customHeight="1" thickBot="1">
      <c r="A57" s="96" t="s">
        <v>42</v>
      </c>
      <c r="B57" s="77"/>
      <c r="C57" s="40"/>
      <c r="D57" s="72"/>
      <c r="E57" s="8"/>
      <c r="F57" s="8"/>
      <c r="G57" s="8"/>
      <c r="H57" s="8"/>
      <c r="I57" s="8"/>
      <c r="J57" s="8"/>
      <c r="K57" s="8"/>
      <c r="L57" s="8"/>
      <c r="M57" s="8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38"/>
      <c r="AA57" s="21"/>
      <c r="AB57" s="42"/>
      <c r="AC57" s="60"/>
      <c r="AD57" s="43"/>
      <c r="AE57" s="107">
        <f>'[1]Info for Beth'!$K$48</f>
        <v>5400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5.75" customHeight="1" thickBot="1">
      <c r="A58" s="96" t="s">
        <v>43</v>
      </c>
      <c r="B58" s="77"/>
      <c r="C58" s="40"/>
      <c r="D58" s="9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8"/>
      <c r="AA58" s="21"/>
      <c r="AB58" s="42"/>
      <c r="AC58" s="60"/>
      <c r="AD58" s="43"/>
      <c r="AE58" s="107">
        <v>0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5.75" customHeight="1" thickBot="1">
      <c r="A59" s="96"/>
      <c r="B59" s="77"/>
      <c r="C59" s="40"/>
      <c r="D59" s="91"/>
      <c r="E59" s="8"/>
      <c r="F59" s="8"/>
      <c r="G59" s="8"/>
      <c r="H59" s="8"/>
      <c r="I59" s="8"/>
      <c r="J59" s="8"/>
      <c r="K59" s="8"/>
      <c r="L59" s="8"/>
      <c r="M59" s="8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38"/>
      <c r="AA59" s="21"/>
      <c r="AB59" s="42"/>
      <c r="AC59" s="60"/>
      <c r="AD59" s="43"/>
      <c r="AE59" s="107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ht="15.75" customHeight="1" thickBot="1">
      <c r="A60" s="96"/>
      <c r="B60" s="77"/>
      <c r="C60" s="40"/>
      <c r="D60" s="91"/>
      <c r="E60" s="8"/>
      <c r="F60" s="8"/>
      <c r="G60" s="8"/>
      <c r="H60" s="8"/>
      <c r="I60" s="8"/>
      <c r="J60" s="8"/>
      <c r="K60" s="8"/>
      <c r="L60" s="8"/>
      <c r="M60" s="8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38"/>
      <c r="AA60" s="10"/>
      <c r="AB60" s="40"/>
      <c r="AC60" s="59"/>
      <c r="AD60" s="31"/>
      <c r="AE60" s="107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s="3" customFormat="1" ht="15.75" customHeight="1" thickBot="1">
      <c r="A61" s="96"/>
      <c r="B61" s="77"/>
      <c r="C61" s="40"/>
      <c r="D61" s="91"/>
      <c r="E61" s="8"/>
      <c r="F61" s="8"/>
      <c r="G61" s="8"/>
      <c r="H61" s="8"/>
      <c r="I61" s="8"/>
      <c r="J61" s="8"/>
      <c r="K61" s="8"/>
      <c r="L61" s="8"/>
      <c r="M61" s="8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38"/>
      <c r="AA61" s="10"/>
      <c r="AB61" s="40"/>
      <c r="AC61" s="59"/>
      <c r="AD61" s="31"/>
      <c r="AE61" s="107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</row>
    <row r="62" spans="1:142" s="3" customFormat="1" ht="15.75" customHeight="1" thickBot="1">
      <c r="A62" s="97"/>
      <c r="B62" s="78"/>
      <c r="C62" s="47"/>
      <c r="D62" s="92"/>
      <c r="E62" s="11"/>
      <c r="F62" s="11"/>
      <c r="G62" s="11"/>
      <c r="H62" s="11"/>
      <c r="I62" s="11"/>
      <c r="J62" s="11"/>
      <c r="K62" s="11"/>
      <c r="L62" s="11"/>
      <c r="M62" s="11"/>
      <c r="N62" s="12"/>
      <c r="O62" s="11"/>
      <c r="P62" s="13"/>
      <c r="Q62" s="11"/>
      <c r="R62" s="11"/>
      <c r="S62" s="11"/>
      <c r="T62" s="11"/>
      <c r="U62" s="11"/>
      <c r="V62" s="12"/>
      <c r="W62" s="14"/>
      <c r="X62" s="14"/>
      <c r="Y62" s="14"/>
      <c r="Z62" s="39"/>
      <c r="AA62" s="14"/>
      <c r="AB62" s="47"/>
      <c r="AC62" s="61"/>
      <c r="AD62" s="56"/>
      <c r="AE62" s="11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</row>
    <row r="63" ht="12.75">
      <c r="AE63" s="113">
        <f>SUM(AE51:AE61)</f>
        <v>183197.5</v>
      </c>
    </row>
  </sheetData>
  <printOptions/>
  <pageMargins left="0" right="0" top="0.25" bottom="0.75" header="0.5" footer="0.5"/>
  <pageSetup horizontalDpi="600" verticalDpi="600" orientation="landscape" paperSize="5" scale="75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Superior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County</dc:creator>
  <cp:keywords/>
  <dc:description/>
  <cp:lastModifiedBy>Angel Allende</cp:lastModifiedBy>
  <cp:lastPrinted>2003-03-06T01:17:39Z</cp:lastPrinted>
  <dcterms:created xsi:type="dcterms:W3CDTF">2003-02-03T17:02:49Z</dcterms:created>
  <dcterms:modified xsi:type="dcterms:W3CDTF">2003-04-16T18:32:33Z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1587301080</vt:i4>
  </property>
  <property fmtid="{D5CDD505-2E9C-101B-9397-08002B2CF9AE}" pid="3" name="_EmailSubject">
    <vt:lpwstr>The Final Ridgway Package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-1934373511</vt:i4>
  </property>
  <property fmtid="{D5CDD505-2E9C-101B-9397-08002B2CF9AE}" pid="7" name="_ReviewingToolsShownOnce">
    <vt:lpwstr/>
  </property>
</Properties>
</file>