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 codeName="ThisWorkbook" defaultThemeVersion="124226"/>
  <bookViews>
    <workbookView xWindow="0" yWindow="0" windowWidth="20070" windowHeight="721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Note'!$A$1:$S$118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<sst xmlns="http://schemas.openxmlformats.org/spreadsheetml/2006/main" count="672" uniqueCount="167">
  <si>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</si>
  <si>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</si>
  <si>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</si>
  <si>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</si>
  <si>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</si>
  <si>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</si>
  <si>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</si>
  <si>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</si>
  <si>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</si>
  <si>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</si>
  <si>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</si>
  <si>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</si>
  <si>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</si>
  <si>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</si>
  <si>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</si>
  <si>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</si>
  <si>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</si>
  <si>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</si>
  <si>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</si>
  <si>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</si>
  <si>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</si>
  <si>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</si>
  <si>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</si>
  <si>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</si>
  <si>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</si>
  <si>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</si>
  <si>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</si>
  <si>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</si>
  <si>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</si>
  <si>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</si>
  <si>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</si>
  <si>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</si>
  <si>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</si>
  <si>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</si>
  <si>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</si>
  <si>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</si>
  <si>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</si>
  <si>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</si>
  <si>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</si>
  <si>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</si>
  <si>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</si>
  <si>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</si>
  <si>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</si>
  <si>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</si>
  <si>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</si>
  <si>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</si>
  <si>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</si>
  <si>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</si>
  <si>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</si>
  <si>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</si>
  <si>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</si>
  <si>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</si>
  <si>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</si>
  <si>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</si>
  <si>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</si>
  <si>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</si>
  <si>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</si>
  <si>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</si>
  <si>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</si>
  <si>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</si>
  <si>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</si>
  <si>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</si>
  <si>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</si>
  <si>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</si>
  <si>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</si>
  <si>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</si>
  <si>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</si>
  <si>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</si>
  <si>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</si>
  <si>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</si>
  <si>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</si>
  <si>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</si>
  <si>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</si>
  <si>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</si>
  <si>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</si>
  <si>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</si>
  <si>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</si>
  <si>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</si>
  <si>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</si>
  <si>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</si>
  <si>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</si>
  <si>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</si>
  <si>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</si>
  <si>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</si>
  <si>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</si>
  <si>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</si>
  <si>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</si>
  <si>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</si>
  <si>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</si>
  <si>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</si>
  <si>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</si>
  <si>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</si>
  <si>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</si>
  <si>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</si>
  <si>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</si>
  <si>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</si>
  <si>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</si>
  <si>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</si>
  <si>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</si>
  <si>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</si>
  <si>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</si>
  <si>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</si>
  <si>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</si>
  <si>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</si>
  <si>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</si>
  <si>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</si>
  <si>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</si>
  <si>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</si>
  <si>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</si>
  <si>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</si>
  <si>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</si>
  <si>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</si>
  <si>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</si>
  <si>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</si>
  <si>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</si>
  <si>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</si>
  <si>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</si>
  <si>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</si>
  <si>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</si>
  <si>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</si>
  <si>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</si>
  <si>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</si>
  <si>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</si>
  <si>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</si>
  <si>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</si>
  <si>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</si>
  <si>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</si>
  <si>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</si>
  <si>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</si>
  <si>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</si>
  <si>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</si>
  <si>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</si>
  <si>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</si>
  <si>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</si>
  <si>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</si>
  <si>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</si>
  <si>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</si>
  <si>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</si>
  <si>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</si>
  <si>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</si>
  <si>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</si>
  <si>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</si>
  <si>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</si>
  <si>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</si>
  <si>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</si>
  <si>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</si>
  <si>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</si>
  <si>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</si>
  <si>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</si>
  <si>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</si>
  <si>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</si>
  <si>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</si>
  <si>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</si>
  <si>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</si>
  <si>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</si>
  <si>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</si>
  <si>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</si>
  <si>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North Lot Covenant Agreement Amendment</t>
  </si>
  <si>
    <t>Covenant Agreement</t>
  </si>
  <si>
    <t>Stand Alone</t>
  </si>
  <si>
    <t>Carolyn Mock / Robert Stier</t>
  </si>
  <si>
    <t>4/4/19</t>
  </si>
  <si>
    <t>North Lot Amendment 2019</t>
  </si>
  <si>
    <t>- There is no fiscal impact to KC.</t>
  </si>
  <si>
    <t>None</t>
  </si>
  <si>
    <t>Sid Bender</t>
  </si>
  <si>
    <t>An NPV analysis was not performed because there is no fiscal impact to King County government.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</si>
</sst>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14" fontId="21" fillId="0" borderId="0" xfId="0" applyNumberFormat="1" applyFont="1" applyFill="1" applyBorder="1" applyAlignment="1">
      <alignment horizontal="left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6" borderId="55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6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46">
      <selection activeCell="C173" sqref="C173:M173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60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70" t="s">
        <v>76</v>
      </c>
      <c r="E11" s="370"/>
      <c r="F11" s="371"/>
      <c r="G11" s="138" t="s">
        <v>162</v>
      </c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72" t="s">
        <v>75</v>
      </c>
      <c r="E12" s="372"/>
      <c r="F12" s="373"/>
      <c r="G12" s="138" t="s">
        <v>164</v>
      </c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72" t="s">
        <v>74</v>
      </c>
      <c r="E13" s="372"/>
      <c r="F13" s="373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74" t="s">
        <v>73</v>
      </c>
      <c r="E14" s="372"/>
      <c r="F14" s="373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72" t="s">
        <v>72</v>
      </c>
      <c r="E15" s="372"/>
      <c r="F15" s="373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70" t="s">
        <v>70</v>
      </c>
      <c r="E18" s="370"/>
      <c r="F18" s="371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.75" thickBot="1">
      <c r="B19" s="210"/>
      <c r="C19" s="242" t="s">
        <v>38</v>
      </c>
      <c r="D19" s="370" t="s">
        <v>139</v>
      </c>
      <c r="E19" s="370"/>
      <c r="F19" s="371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 t="s">
        <v>164</v>
      </c>
      <c r="H21" s="144"/>
      <c r="I21" s="145"/>
      <c r="J21" s="146"/>
      <c r="K21" s="146"/>
      <c r="L21" s="146"/>
      <c r="O21" s="211"/>
    </row>
    <row r="22" spans="2:15" ht="15.7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166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.75" thickBot="1">
      <c r="B58" s="210"/>
      <c r="C58" s="157"/>
      <c r="D58" s="158" t="s">
        <v>50</v>
      </c>
      <c r="E58" s="380"/>
      <c r="F58" s="381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.7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.7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.7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.7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.7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.7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hidden="1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hidden="1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hidden="1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hidden="1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hidden="1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hidden="1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hidden="1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hidden="1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hidden="1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hidden="1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hidden="1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hidden="1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hidden="1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hidden="1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hidden="1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hidden="1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hidden="1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hidden="1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hidden="1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hidden="1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2.7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155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163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3" t="s">
        <v>156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">
      <selection activeCell="W12" sqref="W1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4.2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4.25">
      <c r="A6" s="450" t="s">
        <v>0</v>
      </c>
      <c r="B6" s="451"/>
      <c r="C6" s="449" t="str">
        <f>IF('2a.  Simple Form Data Entry'!G11="","   ",'2a.  Simple Form Data Entry'!G11)</f>
        <v>North Lot Amendment 2019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55" t="s">
        <v>152</v>
      </c>
      <c r="B7" s="446"/>
      <c r="C7" s="436" t="str">
        <f>IF('2a.  Simple Form Data Entry'!G12="","   ",'2a.  Simple Form Data Entry'!G12)</f>
        <v>None</v>
      </c>
      <c r="D7" s="436"/>
      <c r="E7" s="436"/>
      <c r="F7" s="436"/>
      <c r="G7" s="436"/>
      <c r="H7" s="436"/>
      <c r="I7" s="436"/>
      <c r="J7" s="436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47" t="s">
        <v>2</v>
      </c>
      <c r="B8" s="448"/>
      <c r="C8" s="292" t="str">
        <f>IF('2a.  Simple Form Data Entry'!G15="","   ",'2a.  Simple Form Data Entry'!G15)</f>
        <v>Carolyn Mock / Robert Stier</v>
      </c>
      <c r="E8" s="292"/>
      <c r="F8" s="448" t="s">
        <v>8</v>
      </c>
      <c r="G8" s="448"/>
      <c r="H8" s="329" t="str">
        <f>IF('2a.  Simple Form Data Entry'!G15=""," ",'2a.  Simple Form Data Entry'!G16)</f>
        <v>4/4/19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IF('2a.  Simple Form Data Entry'!G13="","   ",'2a.  Simple Form Data Entry'!G13)</f>
        <v>Covenant Agreement</v>
      </c>
      <c r="S8" s="328"/>
      <c r="T8" s="292"/>
      <c r="U8" s="292"/>
      <c r="V8" s="292"/>
      <c r="W8" s="292"/>
      <c r="X8" s="292"/>
    </row>
    <row r="9" spans="1:24" ht="13.5" customHeight="1">
      <c r="A9" s="447" t="s">
        <v>3</v>
      </c>
      <c r="B9" s="448"/>
      <c r="C9" s="295" t="s">
        <v>165</v>
      </c>
      <c r="D9" s="292"/>
      <c r="E9" s="292"/>
      <c r="F9" s="448" t="s">
        <v>13</v>
      </c>
      <c r="G9" s="448"/>
      <c r="H9" s="335">
        <v>43601</v>
      </c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389" t="str">
        <f>IF('2a.  Simple Form Data Entry'!G10=""," ",'2a.  Simple Form Data Entry'!G10)</f>
        <v>North Lot Covenant Agreement Amendment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3" t="s">
        <v>145</v>
      </c>
      <c r="B17" s="443"/>
      <c r="C17" s="443"/>
      <c r="D17" s="443"/>
      <c r="E17" s="440" t="str">
        <f>IF('2a.  Simple Form Data Entry'!G39="N","NA",'2a.  Simple Form Data Entry'!G40)</f>
        <v>NA</v>
      </c>
      <c r="F17" s="441"/>
      <c r="G17" s="442"/>
      <c r="H17" s="401" t="s">
        <v>153</v>
      </c>
      <c r="I17" s="402"/>
      <c r="J17" s="402"/>
      <c r="K17" s="402"/>
      <c r="L17" s="402"/>
      <c r="M17" s="402"/>
      <c r="N17" s="310"/>
      <c r="O17" s="394" t="str">
        <f>IF('2a.  Simple Form Data Entry'!G39="N","NA",'2a.  Simple Form Data Entry'!G41)</f>
        <v>NA</v>
      </c>
      <c r="P17" s="395"/>
      <c r="Q17" s="395"/>
      <c r="R17" s="395"/>
      <c r="S17" s="39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2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4.2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2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2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2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2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>
      <c r="A35" s="407" t="str">
        <f>IF('2a.  Simple Form Data Entry'!E80="","   ",'2a.  Simple Form Data Entry'!E80)</f>
        <v xml:space="preserve">   </v>
      </c>
      <c r="B35" s="408"/>
      <c r="C35" s="409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3" t="s">
        <v>26</v>
      </c>
      <c r="C42" s="414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410" t="str">
        <f>IF('2a.  Simple Form Data Entry'!E91="","   ",'2a.  Simple Form Data Entry'!E91)</f>
        <v xml:space="preserve">   </v>
      </c>
      <c r="B45" s="411"/>
      <c r="C45" s="41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3" t="s">
        <v>26</v>
      </c>
      <c r="C52" s="414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 hidden="1">
      <c r="A55" s="410" t="str">
        <f>IF('2a.  Simple Form Data Entry'!E102="","   ",'2a.  Simple Form Data Entry'!E102)</f>
        <v xml:space="preserve">   </v>
      </c>
      <c r="B55" s="411"/>
      <c r="C55" s="41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7" t="s">
        <v>55</v>
      </c>
      <c r="C59" s="398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9" t="s">
        <v>56</v>
      </c>
      <c r="C60" s="40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7" t="s">
        <v>57</v>
      </c>
      <c r="C61" s="398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3" t="s">
        <v>26</v>
      </c>
      <c r="C62" s="414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2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 hidden="1">
      <c r="A65" s="410" t="str">
        <f>IF('2a.  Simple Form Data Entry'!E113="","   ",'2a.  Simple Form Data Entry'!E113)</f>
        <v xml:space="preserve">   </v>
      </c>
      <c r="B65" s="411"/>
      <c r="C65" s="41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7" t="s">
        <v>55</v>
      </c>
      <c r="C69" s="398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9" t="s">
        <v>56</v>
      </c>
      <c r="C70" s="40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7" t="s">
        <v>57</v>
      </c>
      <c r="C71" s="398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3" t="s">
        <v>26</v>
      </c>
      <c r="C72" s="414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2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 hidden="1">
      <c r="A75" s="410" t="str">
        <f>IF('2a.  Simple Form Data Entry'!E124="","   ",'2a.  Simple Form Data Entry'!E124)</f>
        <v xml:space="preserve">   </v>
      </c>
      <c r="B75" s="411"/>
      <c r="C75" s="41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2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2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25" hidden="1">
      <c r="A79" s="19"/>
      <c r="B79" s="397" t="s">
        <v>55</v>
      </c>
      <c r="C79" s="398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25" hidden="1">
      <c r="A80" s="19"/>
      <c r="B80" s="399" t="s">
        <v>56</v>
      </c>
      <c r="C80" s="40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25" hidden="1">
      <c r="A81" s="19"/>
      <c r="B81" s="397" t="s">
        <v>57</v>
      </c>
      <c r="C81" s="398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25" hidden="1">
      <c r="A82" s="19"/>
      <c r="B82" s="413" t="s">
        <v>26</v>
      </c>
      <c r="C82" s="414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2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 hidden="1">
      <c r="A85" s="410" t="str">
        <f>IF('2a.  Simple Form Data Entry'!E135="","   ",'2a.  Simple Form Data Entry'!E135)</f>
        <v xml:space="preserve">   </v>
      </c>
      <c r="B85" s="411"/>
      <c r="C85" s="41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2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2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25" hidden="1">
      <c r="A89" s="19"/>
      <c r="B89" s="397" t="s">
        <v>55</v>
      </c>
      <c r="C89" s="398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25" hidden="1">
      <c r="A90" s="19"/>
      <c r="B90" s="399" t="s">
        <v>56</v>
      </c>
      <c r="C90" s="40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25" hidden="1">
      <c r="A91" s="19"/>
      <c r="B91" s="397" t="s">
        <v>57</v>
      </c>
      <c r="C91" s="398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25" hidden="1">
      <c r="A92" s="19"/>
      <c r="B92" s="413" t="s">
        <v>26</v>
      </c>
      <c r="C92" s="414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8" t="s">
        <v>15</v>
      </c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6" t="s">
        <v>18</v>
      </c>
      <c r="B101" s="457"/>
      <c r="C101" s="458"/>
      <c r="D101" s="422" t="s">
        <v>19</v>
      </c>
      <c r="E101" s="422" t="s">
        <v>5</v>
      </c>
      <c r="F101" s="415" t="s">
        <v>104</v>
      </c>
      <c r="G101" s="422" t="s">
        <v>11</v>
      </c>
      <c r="H101" s="433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17" t="str">
        <f>CONCATENATE(L24," Appropriation Change")</f>
        <v>2019 / 2020 Appropriation Change</v>
      </c>
      <c r="P101" s="42"/>
      <c r="Q101" s="314"/>
      <c r="R101" s="426" t="s">
        <v>137</v>
      </c>
      <c r="S101" s="427"/>
      <c r="T101" s="42"/>
    </row>
    <row r="102" spans="1:20" ht="27.75" customHeight="1" thickBot="1">
      <c r="A102" s="459"/>
      <c r="B102" s="460"/>
      <c r="C102" s="461"/>
      <c r="D102" s="423"/>
      <c r="E102" s="423"/>
      <c r="F102" s="416"/>
      <c r="G102" s="423"/>
      <c r="H102" s="434"/>
      <c r="I102" s="316"/>
      <c r="J102" s="191" t="s">
        <v>24</v>
      </c>
      <c r="K102" s="287" t="str">
        <f>'2a.  Simple Form Data Entry'!H156</f>
        <v>Allocation Change</v>
      </c>
      <c r="L102" s="418"/>
      <c r="P102" s="42"/>
      <c r="Q102" s="314"/>
      <c r="R102" s="428"/>
      <c r="S102" s="42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4">
        <f>'2a.  Simple Form Data Entry'!J157</f>
        <v>0</v>
      </c>
      <c r="S103" s="425"/>
      <c r="T103" s="42"/>
    </row>
    <row r="104" spans="1:20" ht="14.2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3">
        <f>'2a.  Simple Form Data Entry'!J158</f>
        <v>0</v>
      </c>
      <c r="S104" s="404"/>
      <c r="T104" s="42"/>
    </row>
    <row r="105" spans="1:20" ht="14.2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3">
        <f>'2a.  Simple Form Data Entry'!J159</f>
        <v>0</v>
      </c>
      <c r="S105" s="404"/>
      <c r="T105" s="42"/>
    </row>
    <row r="106" spans="1:20" ht="14.2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3">
        <f>'2a.  Simple Form Data Entry'!J160</f>
        <v>0</v>
      </c>
      <c r="S106" s="404"/>
      <c r="T106" s="42"/>
    </row>
    <row r="107" spans="1:20" ht="14.2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3">
        <f>'2a.  Simple Form Data Entry'!J161</f>
        <v>0</v>
      </c>
      <c r="S107" s="404"/>
      <c r="T107" s="42"/>
    </row>
    <row r="108" spans="1:20" ht="14.2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3">
        <f>'2a.  Simple Form Data Entry'!J162</f>
        <v>0</v>
      </c>
      <c r="S108" s="404"/>
      <c r="T108" s="42"/>
    </row>
    <row r="109" spans="1:20" ht="1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5">
        <f>SUM(R103:S107)</f>
        <v>0</v>
      </c>
      <c r="S109" s="40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2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35" t="str">
        <f>IF('2a.  Simple Form Data Entry'!G39="Y","See note 5 below.",'2a.  Simple Form Data Entry'!D43)</f>
        <v>An NPV analysis was not performed because there is no fiscal impact to King County government.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5"/>
    </row>
    <row r="113" spans="1:20" ht="14.25">
      <c r="A113" s="68"/>
      <c r="B113" s="430"/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5"/>
    </row>
    <row r="114" spans="1:20" ht="15" customHeight="1">
      <c r="A114" s="69"/>
      <c r="B114" s="431"/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5"/>
    </row>
    <row r="115" spans="1:20" ht="13.5">
      <c r="A115" s="69"/>
      <c r="B115" s="432"/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2"/>
      <c r="T115" s="5"/>
    </row>
    <row r="116" spans="1:20" ht="13.5" customHeight="1">
      <c r="A116" s="67"/>
      <c r="B116" s="421"/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5"/>
    </row>
    <row r="117" spans="1:20" ht="16.5" customHeight="1">
      <c r="A117" s="67"/>
      <c r="B117" s="420"/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5"/>
    </row>
    <row r="118" spans="1:19" ht="14.25" customHeight="1">
      <c r="A118" s="67"/>
      <c r="B118" s="419"/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  <c r="N118" s="419"/>
      <c r="O118" s="419"/>
      <c r="P118" s="419"/>
      <c r="Q118" s="419"/>
      <c r="R118" s="419"/>
      <c r="S118" s="419"/>
    </row>
    <row r="119" spans="1:19" ht="14.25">
      <c r="A119" s="67"/>
      <c r="B119" s="419"/>
      <c r="C119" s="419"/>
      <c r="D119" s="419"/>
      <c r="E119" s="419"/>
      <c r="F119" s="419"/>
      <c r="G119" s="419"/>
      <c r="H119" s="419"/>
      <c r="I119" s="419"/>
      <c r="J119" s="419"/>
      <c r="K119" s="419"/>
      <c r="L119" s="419"/>
      <c r="M119" s="419"/>
      <c r="N119" s="419"/>
      <c r="O119" s="419"/>
      <c r="P119" s="419"/>
      <c r="Q119" s="419"/>
      <c r="R119" s="419"/>
      <c r="S119" s="419"/>
    </row>
    <row r="120" spans="1:19" ht="12.75" customHeight="1">
      <c r="A120" s="67"/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19"/>
      <c r="M120" s="419"/>
      <c r="N120" s="419"/>
      <c r="O120" s="419"/>
      <c r="P120" s="419"/>
      <c r="Q120" s="419"/>
      <c r="R120" s="419"/>
      <c r="S120" s="419"/>
    </row>
    <row r="121" spans="1:19" ht="15" customHeight="1">
      <c r="A121" s="67"/>
      <c r="B121" s="419"/>
      <c r="C121" s="419"/>
      <c r="D121" s="419"/>
      <c r="E121" s="419"/>
      <c r="F121" s="419"/>
      <c r="G121" s="419"/>
      <c r="H121" s="419"/>
      <c r="I121" s="419"/>
      <c r="J121" s="419"/>
      <c r="K121" s="419"/>
      <c r="L121" s="419"/>
      <c r="M121" s="419"/>
      <c r="N121" s="419"/>
      <c r="O121" s="419"/>
      <c r="P121" s="419"/>
      <c r="Q121" s="419"/>
      <c r="R121" s="419"/>
      <c r="S121" s="419"/>
    </row>
    <row r="122" spans="1:20" ht="14.25">
      <c r="A122" s="67"/>
      <c r="B122" s="419"/>
      <c r="C122" s="419"/>
      <c r="D122" s="419"/>
      <c r="E122" s="419"/>
      <c r="F122" s="419"/>
      <c r="G122" s="419"/>
      <c r="H122" s="419"/>
      <c r="I122" s="419"/>
      <c r="J122" s="419"/>
      <c r="K122" s="419"/>
      <c r="L122" s="419"/>
      <c r="M122" s="419"/>
      <c r="N122" s="419"/>
      <c r="O122" s="419"/>
      <c r="P122" s="419"/>
      <c r="Q122" s="419"/>
      <c r="R122" s="419"/>
      <c r="S122" s="419"/>
      <c r="T122" s="5"/>
    </row>
    <row r="123" spans="1:19" ht="14.25">
      <c r="A123" s="67"/>
      <c r="B123" s="419"/>
      <c r="C123" s="419"/>
      <c r="D123" s="419"/>
      <c r="E123" s="419"/>
      <c r="F123" s="419"/>
      <c r="G123" s="419"/>
      <c r="H123" s="419"/>
      <c r="I123" s="419"/>
      <c r="J123" s="419"/>
      <c r="K123" s="419"/>
      <c r="L123" s="419"/>
      <c r="M123" s="419"/>
      <c r="N123" s="419"/>
      <c r="O123" s="419"/>
      <c r="P123" s="419"/>
      <c r="Q123" s="419"/>
      <c r="R123" s="419"/>
      <c r="S123" s="419"/>
    </row>
    <row r="124" spans="1:19" ht="13.5">
      <c r="A124" t="str">
        <f>IF('2a.  Simple Form Data Entry'!C180=""," ","6.")</f>
        <v xml:space="preserve"> </v>
      </c>
      <c r="B124" s="419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</row>
    <row r="125" spans="1:19" ht="13.5">
      <c r="A125" s="69"/>
      <c r="B125" s="419"/>
      <c r="C125" s="419"/>
      <c r="D125" s="419"/>
      <c r="E125" s="419"/>
      <c r="F125" s="419"/>
      <c r="G125" s="419"/>
      <c r="H125" s="419"/>
      <c r="I125" s="419"/>
      <c r="J125" s="419"/>
      <c r="K125" s="419"/>
      <c r="L125" s="419"/>
      <c r="M125" s="419"/>
      <c r="N125" s="419"/>
      <c r="O125" s="419"/>
      <c r="P125" s="419"/>
      <c r="Q125" s="419"/>
      <c r="R125" s="419"/>
      <c r="S125" s="419"/>
    </row>
    <row r="126" spans="1:19" ht="13.5">
      <c r="A126" s="69"/>
      <c r="B126" s="419"/>
      <c r="C126" s="419"/>
      <c r="D126" s="419"/>
      <c r="E126" s="419"/>
      <c r="F126" s="419"/>
      <c r="G126" s="419"/>
      <c r="H126" s="419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  <c r="S126" s="419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6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126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70" t="s">
        <v>76</v>
      </c>
      <c r="E11" s="370"/>
      <c r="F11" s="37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72" t="s">
        <v>75</v>
      </c>
      <c r="E12" s="372"/>
      <c r="F12" s="37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72" t="s">
        <v>74</v>
      </c>
      <c r="E13" s="372"/>
      <c r="F13" s="37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74" t="s">
        <v>73</v>
      </c>
      <c r="E14" s="372"/>
      <c r="F14" s="37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72" t="s">
        <v>72</v>
      </c>
      <c r="E15" s="372"/>
      <c r="F15" s="37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70" t="s">
        <v>70</v>
      </c>
      <c r="E18" s="370"/>
      <c r="F18" s="37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0" t="s">
        <v>139</v>
      </c>
      <c r="E19" s="370"/>
      <c r="F19" s="371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.7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134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.75" thickBot="1">
      <c r="B58" s="210"/>
      <c r="C58" s="157"/>
      <c r="D58" s="158" t="s">
        <v>50</v>
      </c>
      <c r="E58" s="380"/>
      <c r="F58" s="38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.7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.7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.7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.7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.7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.7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154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141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34.5" customHeight="1" thickBot="1">
      <c r="B178" s="210"/>
      <c r="C178" s="344" t="s">
        <v>123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3" t="s">
        <v>140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4.2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4.25">
      <c r="A6" s="450" t="s">
        <v>0</v>
      </c>
      <c r="B6" s="451"/>
      <c r="C6" s="449" t="str">
        <f>IF('2b.  Complex Form Data Entry'!G11="","   ",'2b.  Complex Form Data Entry'!G11)</f>
        <v xml:space="preserve">   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5" t="s">
        <v>152</v>
      </c>
      <c r="B7" s="446"/>
      <c r="C7" s="436" t="str">
        <f>IF('2b.  Complex Form Data Entry'!G12="","   ",'2b.  Complex Form Data Entry'!G12)</f>
        <v xml:space="preserve">   </v>
      </c>
      <c r="D7" s="436"/>
      <c r="E7" s="436"/>
      <c r="F7" s="436"/>
      <c r="G7" s="436"/>
      <c r="H7" s="436"/>
      <c r="I7" s="436"/>
      <c r="J7" s="43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7" t="s">
        <v>2</v>
      </c>
      <c r="B8" s="448"/>
      <c r="C8" s="292" t="str">
        <f>IF('2b.  Complex Form Data Entry'!G15="","   ",'2b.  Complex Form Data Entry'!G15)</f>
        <v xml:space="preserve">   </v>
      </c>
      <c r="E8" s="292"/>
      <c r="F8" s="448" t="s">
        <v>8</v>
      </c>
      <c r="G8" s="448"/>
      <c r="H8" s="329" t="str">
        <f>IF('2b.  Complex Form Data Entry'!G15=""," ",'2b.  Complex Form Data Entry'!G16)</f>
        <v xml:space="preserve"> 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389" t="str">
        <f>IF('2b.  Complex Form Data Entry'!G10=""," ",'2b.  Complex Form Data Entry'!G10)</f>
        <v xml:space="preserve"> 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3" t="s">
        <v>145</v>
      </c>
      <c r="B17" s="443"/>
      <c r="C17" s="443"/>
      <c r="D17" s="443"/>
      <c r="E17" s="462" t="str">
        <f>IF('2b.  Complex Form Data Entry'!G39="N","NA",'2b.  Complex Form Data Entry'!G40)</f>
        <v>NA</v>
      </c>
      <c r="F17" s="463"/>
      <c r="G17" s="464"/>
      <c r="H17" s="401" t="s">
        <v>153</v>
      </c>
      <c r="I17" s="402"/>
      <c r="J17" s="402"/>
      <c r="K17" s="402"/>
      <c r="L17" s="402"/>
      <c r="M17" s="402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4.2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4.2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4.2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4.2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4.2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>
      <c r="A35" s="407" t="str">
        <f>IF('2b.  Complex Form Data Entry'!E80="","   ",'2b.  Complex Form Data Entry'!E80)</f>
        <v xml:space="preserve">   </v>
      </c>
      <c r="B35" s="408"/>
      <c r="C35" s="409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3" t="s">
        <v>26</v>
      </c>
      <c r="C42" s="414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410" t="str">
        <f>IF('2b.  Complex Form Data Entry'!E91="","   ",'2b.  Complex Form Data Entry'!E91)</f>
        <v xml:space="preserve">   </v>
      </c>
      <c r="B45" s="411"/>
      <c r="C45" s="412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3" t="s">
        <v>26</v>
      </c>
      <c r="C52" s="414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>
      <c r="A55" s="410" t="str">
        <f>IF('2b.  Complex Form Data Entry'!E102="","   ",'2b.  Complex Form Data Entry'!E102)</f>
        <v xml:space="preserve">   </v>
      </c>
      <c r="B55" s="411"/>
      <c r="C55" s="412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7" t="s">
        <v>55</v>
      </c>
      <c r="C59" s="398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9" t="s">
        <v>56</v>
      </c>
      <c r="C60" s="40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7" t="s">
        <v>57</v>
      </c>
      <c r="C61" s="398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3" t="s">
        <v>26</v>
      </c>
      <c r="C62" s="414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4.2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>
      <c r="A65" s="410" t="str">
        <f>IF('2b.  Complex Form Data Entry'!E113="","   ",'2b.  Complex Form Data Entry'!E113)</f>
        <v xml:space="preserve">   </v>
      </c>
      <c r="B65" s="411"/>
      <c r="C65" s="412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7" t="s">
        <v>55</v>
      </c>
      <c r="C69" s="398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9" t="s">
        <v>56</v>
      </c>
      <c r="C70" s="40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7" t="s">
        <v>57</v>
      </c>
      <c r="C71" s="398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3" t="s">
        <v>26</v>
      </c>
      <c r="C72" s="414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4.2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>
      <c r="A75" s="410" t="str">
        <f>IF('2b.  Complex Form Data Entry'!E124="","   ",'2b.  Complex Form Data Entry'!E124)</f>
        <v xml:space="preserve">   </v>
      </c>
      <c r="B75" s="411"/>
      <c r="C75" s="412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4.2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4.2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4.25">
      <c r="A79" s="19"/>
      <c r="B79" s="397" t="s">
        <v>55</v>
      </c>
      <c r="C79" s="398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4.25">
      <c r="A80" s="19"/>
      <c r="B80" s="399" t="s">
        <v>56</v>
      </c>
      <c r="C80" s="40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4.25">
      <c r="A81" s="19"/>
      <c r="B81" s="397" t="s">
        <v>57</v>
      </c>
      <c r="C81" s="398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4.25">
      <c r="A82" s="19"/>
      <c r="B82" s="413" t="s">
        <v>26</v>
      </c>
      <c r="C82" s="414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4.2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>
      <c r="A85" s="410" t="str">
        <f>IF('2b.  Complex Form Data Entry'!E135="","   ",'2b.  Complex Form Data Entry'!E135)</f>
        <v xml:space="preserve">   </v>
      </c>
      <c r="B85" s="411"/>
      <c r="C85" s="412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4.2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4.2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4.25">
      <c r="A89" s="19"/>
      <c r="B89" s="397" t="s">
        <v>55</v>
      </c>
      <c r="C89" s="398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4.25">
      <c r="A90" s="19"/>
      <c r="B90" s="399" t="s">
        <v>56</v>
      </c>
      <c r="C90" s="40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4.25">
      <c r="A91" s="19"/>
      <c r="B91" s="397" t="s">
        <v>57</v>
      </c>
      <c r="C91" s="398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4.25">
      <c r="A92" s="19"/>
      <c r="B92" s="413" t="s">
        <v>26</v>
      </c>
      <c r="C92" s="414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7" t="s">
        <v>133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3" t="s">
        <v>31</v>
      </c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1"/>
    </row>
    <row r="100" spans="1:20" ht="3" customHeight="1" thickBot="1" thickTop="1">
      <c r="A100" s="444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1"/>
    </row>
    <row r="101" spans="1:19" ht="14.25">
      <c r="A101" s="454" t="s">
        <v>7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3"/>
    </row>
    <row r="102" spans="1:20" ht="14.25">
      <c r="A102" s="450" t="s">
        <v>0</v>
      </c>
      <c r="B102" s="451"/>
      <c r="C102" s="449" t="str">
        <f>IF('2b.  Complex Form Data Entry'!G11="","   ",'2b.  Complex Form Data Entry'!G11)</f>
        <v xml:space="preserve">   </v>
      </c>
      <c r="D102" s="449"/>
      <c r="E102" s="449"/>
      <c r="F102" s="449"/>
      <c r="G102" s="449"/>
      <c r="H102" s="449"/>
      <c r="I102" s="449"/>
      <c r="J102" s="44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5" t="s">
        <v>152</v>
      </c>
      <c r="B103" s="446"/>
      <c r="C103" s="436" t="str">
        <f>IF('2b.  Complex Form Data Entry'!G12="","   ",'2b.  Complex Form Data Entry'!G12)</f>
        <v xml:space="preserve">   </v>
      </c>
      <c r="D103" s="436"/>
      <c r="E103" s="436"/>
      <c r="F103" s="436"/>
      <c r="G103" s="436"/>
      <c r="H103" s="436"/>
      <c r="I103" s="436"/>
      <c r="J103" s="43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7" t="s">
        <v>2</v>
      </c>
      <c r="B104" s="448"/>
      <c r="C104" s="298" t="str">
        <f>IF('2b.  Complex Form Data Entry'!G15="","   ",'2b.  Complex Form Data Entry'!G15)</f>
        <v xml:space="preserve">   </v>
      </c>
      <c r="E104" s="298"/>
      <c r="F104" s="448" t="s">
        <v>8</v>
      </c>
      <c r="G104" s="448"/>
      <c r="H104" s="329" t="str">
        <f>IF('2b.  Complex Form Data Entry'!G15=""," ",'2b.  Complex Form Data Entry'!G16)</f>
        <v xml:space="preserve"> </v>
      </c>
      <c r="I104" s="298"/>
      <c r="J104" s="298"/>
      <c r="L104" s="446" t="s">
        <v>10</v>
      </c>
      <c r="M104" s="446"/>
      <c r="N104" s="446"/>
      <c r="O104" s="44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7" t="s">
        <v>3</v>
      </c>
      <c r="B105" s="448"/>
      <c r="C105" s="300"/>
      <c r="D105" s="298"/>
      <c r="E105" s="298"/>
      <c r="F105" s="448" t="s">
        <v>13</v>
      </c>
      <c r="G105" s="448"/>
      <c r="H105" s="298"/>
      <c r="I105" s="298"/>
      <c r="J105" s="298"/>
      <c r="L105" s="446" t="s">
        <v>9</v>
      </c>
      <c r="M105" s="446"/>
      <c r="N105" s="446"/>
      <c r="O105" s="44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389" t="str">
        <f>IF('2b.  Complex Form Data Entry'!G10=""," ",'2b.  Complex Form Data Entry'!G10)</f>
        <v xml:space="preserve"> 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90"/>
      <c r="T106" s="11"/>
    </row>
    <row r="107" spans="1:20" ht="13.5" thickBot="1">
      <c r="A107" s="332"/>
      <c r="B107" s="333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2"/>
      <c r="T107" s="11"/>
    </row>
    <row r="108" spans="1:20" ht="18.75" customHeight="1" thickBot="1" thickTop="1">
      <c r="A108" s="438" t="s">
        <v>15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6" t="s">
        <v>18</v>
      </c>
      <c r="B112" s="457"/>
      <c r="C112" s="458"/>
      <c r="D112" s="422" t="s">
        <v>19</v>
      </c>
      <c r="E112" s="422" t="s">
        <v>5</v>
      </c>
      <c r="F112" s="415" t="s">
        <v>104</v>
      </c>
      <c r="G112" s="422" t="s">
        <v>11</v>
      </c>
      <c r="H112" s="433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17" t="str">
        <f>CONCATENATE(L34," Appropriation Change")</f>
        <v>2019 / 2020 Appropriation Change</v>
      </c>
      <c r="O112" s="303"/>
      <c r="P112" s="303"/>
      <c r="Q112" s="303"/>
      <c r="R112" s="426" t="s">
        <v>138</v>
      </c>
      <c r="S112" s="427"/>
      <c r="T112" s="42"/>
    </row>
    <row r="113" spans="1:20" ht="37.5" customHeight="1" thickBot="1">
      <c r="A113" s="459"/>
      <c r="B113" s="460"/>
      <c r="C113" s="461"/>
      <c r="D113" s="423"/>
      <c r="E113" s="423"/>
      <c r="F113" s="416"/>
      <c r="G113" s="423"/>
      <c r="H113" s="434"/>
      <c r="I113" s="316"/>
      <c r="J113" s="191" t="s">
        <v>24</v>
      </c>
      <c r="K113" s="287" t="str">
        <f>'2b.  Complex Form Data Entry'!H156</f>
        <v>Allocation Change</v>
      </c>
      <c r="L113" s="418"/>
      <c r="O113" s="303"/>
      <c r="P113" s="303"/>
      <c r="Q113" s="303"/>
      <c r="R113" s="428"/>
      <c r="S113" s="429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4.2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4.2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4.2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4.2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4.2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4.2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35" t="str">
        <f>IF('2b.  Complex Form Data Entry'!G39="Y","See note 5 below.",'2b.  Complex Form Data Entry'!D43)</f>
        <v>An NPV analysis was not performed because …</v>
      </c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5"/>
    </row>
    <row r="124" spans="1:20" ht="14.25">
      <c r="A124" s="68" t="s">
        <v>112</v>
      </c>
      <c r="B124" s="430" t="s">
        <v>150</v>
      </c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32"/>
      <c r="Q126" s="432"/>
      <c r="R126" s="432"/>
      <c r="S126" s="432"/>
      <c r="T126" s="5"/>
    </row>
    <row r="127" spans="1:20" ht="14.25" customHeight="1">
      <c r="A127" s="67" t="s">
        <v>114</v>
      </c>
      <c r="B127" s="421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  <c r="T127" s="5"/>
    </row>
    <row r="128" spans="1:20" ht="16.5" customHeight="1">
      <c r="A128" s="67" t="s">
        <v>118</v>
      </c>
      <c r="B128" s="420" t="s">
        <v>111</v>
      </c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5"/>
    </row>
    <row r="129" spans="1:19" ht="14.25" customHeight="1">
      <c r="A129" s="67"/>
      <c r="B129" s="419" t="str">
        <f>'2b.  Complex Form Data Entry'!C174</f>
        <v>-</v>
      </c>
      <c r="C129" s="419"/>
      <c r="D129" s="419"/>
      <c r="E129" s="419"/>
      <c r="F129" s="419"/>
      <c r="G129" s="419"/>
      <c r="H129" s="419"/>
      <c r="I129" s="419"/>
      <c r="J129" s="419"/>
      <c r="K129" s="419"/>
      <c r="L129" s="419"/>
      <c r="M129" s="419"/>
      <c r="N129" s="419"/>
      <c r="O129" s="419"/>
      <c r="P129" s="419"/>
      <c r="Q129" s="419"/>
      <c r="R129" s="419"/>
      <c r="S129" s="419"/>
    </row>
    <row r="130" spans="1:19" ht="14.25">
      <c r="A130" s="67"/>
      <c r="B130" s="419" t="str">
        <f>'2b.  Complex Form Data Entry'!C175</f>
        <v xml:space="preserve">- </v>
      </c>
      <c r="C130" s="419"/>
      <c r="D130" s="419"/>
      <c r="E130" s="419"/>
      <c r="F130" s="419"/>
      <c r="G130" s="419"/>
      <c r="H130" s="419"/>
      <c r="I130" s="419"/>
      <c r="J130" s="419"/>
      <c r="K130" s="419"/>
      <c r="L130" s="419"/>
      <c r="M130" s="419"/>
      <c r="N130" s="419"/>
      <c r="O130" s="419"/>
      <c r="P130" s="419"/>
      <c r="Q130" s="419"/>
      <c r="R130" s="419"/>
      <c r="S130" s="419"/>
    </row>
    <row r="131" spans="1:19" ht="12.75" customHeight="1">
      <c r="A131" s="67"/>
      <c r="B131" s="419" t="str">
        <f>'2b.  Complex Form Data Entry'!C176</f>
        <v xml:space="preserve">- </v>
      </c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19"/>
      <c r="O131" s="419"/>
      <c r="P131" s="419"/>
      <c r="Q131" s="419"/>
      <c r="R131" s="419"/>
      <c r="S131" s="419"/>
    </row>
    <row r="132" spans="1:19" ht="15" customHeight="1">
      <c r="A132" s="67"/>
      <c r="B132" s="419" t="str">
        <f>'2b.  Complex Form Data Entry'!C177</f>
        <v xml:space="preserve">- </v>
      </c>
      <c r="C132" s="419"/>
      <c r="D132" s="419"/>
      <c r="E132" s="419"/>
      <c r="F132" s="419"/>
      <c r="G132" s="419"/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</row>
    <row r="133" spans="1:20" ht="14.25">
      <c r="A133" s="67"/>
      <c r="B133" s="419" t="str">
        <f>'2b.  Complex Form Data Entry'!C178</f>
        <v xml:space="preserve">- </v>
      </c>
      <c r="C133" s="419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  <c r="N133" s="419"/>
      <c r="O133" s="419"/>
      <c r="P133" s="419"/>
      <c r="Q133" s="419"/>
      <c r="R133" s="419"/>
      <c r="S133" s="419"/>
      <c r="T133" s="5"/>
    </row>
    <row r="134" spans="1:19" ht="14.25">
      <c r="A134" s="67"/>
      <c r="B134" s="419"/>
      <c r="C134" s="419"/>
      <c r="D134" s="419"/>
      <c r="E134" s="419"/>
      <c r="F134" s="419"/>
      <c r="G134" s="419"/>
      <c r="H134" s="419"/>
      <c r="I134" s="419"/>
      <c r="J134" s="419"/>
      <c r="K134" s="419"/>
      <c r="L134" s="419"/>
      <c r="M134" s="419"/>
      <c r="N134" s="419"/>
      <c r="O134" s="419"/>
      <c r="P134" s="419"/>
      <c r="Q134" s="419"/>
      <c r="R134" s="419"/>
      <c r="S134" s="419"/>
    </row>
    <row r="135" spans="1:19" ht="13.5">
      <c r="A135" t="str">
        <f>IF('2b.  Complex Form Data Entry'!C181=""," ","6.")</f>
        <v xml:space="preserve"> </v>
      </c>
      <c r="B135" s="419"/>
      <c r="C135" s="419"/>
      <c r="D135" s="419"/>
      <c r="E135" s="419"/>
      <c r="F135" s="419"/>
      <c r="G135" s="419"/>
      <c r="H135" s="419"/>
      <c r="I135" s="419"/>
      <c r="J135" s="419"/>
      <c r="K135" s="419"/>
      <c r="L135" s="419"/>
      <c r="M135" s="419"/>
      <c r="N135" s="419"/>
      <c r="O135" s="419"/>
      <c r="P135" s="419"/>
      <c r="Q135" s="419"/>
      <c r="R135" s="419"/>
      <c r="S135" s="419"/>
    </row>
    <row r="136" spans="1:19" ht="13.5">
      <c r="A136" s="69"/>
      <c r="B136" s="419"/>
      <c r="C136" s="419"/>
      <c r="D136" s="419"/>
      <c r="E136" s="419"/>
      <c r="F136" s="419"/>
      <c r="G136" s="419"/>
      <c r="H136" s="419"/>
      <c r="I136" s="419"/>
      <c r="J136" s="419"/>
      <c r="K136" s="419"/>
      <c r="L136" s="419"/>
      <c r="M136" s="419"/>
      <c r="N136" s="419"/>
      <c r="O136" s="419"/>
      <c r="P136" s="419"/>
      <c r="Q136" s="419"/>
      <c r="R136" s="419"/>
      <c r="S136" s="419"/>
    </row>
    <row r="137" spans="1:19" ht="13.5">
      <c r="A137" s="69"/>
      <c r="B137" s="419"/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  <c r="N137" s="419"/>
      <c r="O137" s="419"/>
      <c r="P137" s="419"/>
      <c r="Q137" s="419"/>
      <c r="R137" s="419"/>
      <c r="S137" s="419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2" ma:contentTypeDescription="" ma:contentTypeScope="" ma:versionID="18d0ff8016abca60bac6f3826cdfe55a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8f7920e7e9c9166905a26b9aba796998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555F8E5-8592-41CF-B91D-1B3599585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3b43700d-34ac-408a-a726-6f038be68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schemas.microsoft.com/office/2006/metadata/properties"/>
    <ds:schemaRef ds:uri="http://purl.org/dc/elements/1.1/"/>
    <ds:schemaRef ds:uri="cc811197-5a73-4d86-a206-c117da05ddaa"/>
    <ds:schemaRef ds:uri="http://schemas.microsoft.com/sharepoint/v3"/>
    <ds:schemaRef ds:uri="http://schemas.openxmlformats.org/package/2006/metadata/core-properties"/>
    <ds:schemaRef ds:uri="3b43700d-34ac-408a-a726-6f038be6893b"/>
    <ds:schemaRef ds:uri="http://purl.org/dc/dcmitype/"/>
    <ds:schemaRef ds:uri="http://schemas.microsoft.com/office/infopath/2007/PartnerControls"/>
    <ds:schemaRef ds:uri="http://schemas.microsoft.com/office/2006/documentManagement/types"/>
    <ds:schemaRef ds:uri="308dc21f-8940-46b7-9ee9-f86b439897b1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cp:lastPrinted>2019-05-16T17:26:04Z</cp:lastPrinted>
  <dcterms:created xsi:type="dcterms:W3CDTF">1999-06-02T23:29:55Z</dcterms:created>
  <dcterms:modified xsi:type="dcterms:W3CDTF">2019-05-23T16:21:35Z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5577b582-2d7e-4d38-b496-f0e00e1d3c15</vt:lpwstr>
  </property>
  <property fmtid="{D5CDD505-2E9C-101B-9397-08002B2CF9AE}" pid="4" name="ContentTypeId">
    <vt:lpwstr>0x010100D03C1FEDB24A304B88B22491CFC09769008CE2CD532A68AB48A3602AC4D0557916</vt:lpwstr>
  </property>
  <property fmtid="{D5CDD505-2E9C-101B-9397-08002B2CF9AE}" pid="5" name="AuthorIds_UIVersion_1536">
    <vt:lpwstr>1866</vt:lpwstr>
  </property>
  <property fmtid="{D5CDD505-2E9C-101B-9397-08002B2CF9AE}" pid="6" name="AuthorIds_UIVersion_512">
    <vt:lpwstr>1866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