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26" yWindow="65426" windowWidth="19420" windowHeight="10420" firstSheet="2" activeTab="2"/>
  </bookViews>
  <sheets>
    <sheet name="1.  Instructions" sheetId="3" state="hidden" r:id="rId1"/>
    <sheet name="2a.  Simple Form Data Entry" sheetId="2" state="hidden" r:id="rId2"/>
    <sheet name="3a.  Simple Form Fiscal Note" sheetId="1" r:id="rId3"/>
  </sheets>
  <definedNames>
    <definedName name="_xlnm.Print_Area" localSheetId="2">'3a.  Simple Form Fiscal Note'!$A$1:$S$122</definedName>
  </definedNames>
  <calcPr calcId="191029"/>
  <extLst/>
</workbook>
</file>

<file path=xl/sharedStrings.xml><?xml version="1.0" encoding="utf-8"?>
<sst xmlns="http://schemas.openxmlformats.org/spreadsheetml/2006/main" count="341" uniqueCount="162">
  <si>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</si>
  <si>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</si>
  <si>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</si>
  <si>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</si>
  <si>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</si>
  <si>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</si>
  <si>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</si>
  <si>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</si>
  <si>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</si>
  <si>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</si>
  <si>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</si>
  <si>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</si>
  <si>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</si>
  <si>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</si>
  <si>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</si>
  <si>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</si>
  <si>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</si>
  <si>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</si>
  <si>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</si>
  <si>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</si>
  <si>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</si>
  <si>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</si>
  <si>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</si>
  <si>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</si>
  <si>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</si>
  <si>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</si>
  <si>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</si>
  <si>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</si>
  <si>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</si>
  <si>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</si>
  <si>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</si>
  <si>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</si>
  <si>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</si>
  <si>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</si>
  <si>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</si>
  <si>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</si>
  <si>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</si>
  <si>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</si>
  <si>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</si>
  <si>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</si>
  <si>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</si>
  <si>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</si>
  <si>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</si>
  <si>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</si>
  <si>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</si>
  <si>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</si>
  <si>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</si>
  <si>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</si>
  <si>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</si>
  <si>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theme="1"/>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</si>
  <si>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</si>
  <si>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</si>
  <si>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</si>
  <si>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</si>
  <si>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</si>
  <si>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</si>
  <si>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</si>
  <si>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</si>
  <si>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</si>
  <si>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</si>
  <si>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Simple Form Data Entry</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</si>
  <si>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</si>
  <si>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</si>
  <si>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</si>
  <si>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</si>
  <si>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</si>
  <si>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</si>
  <si>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</si>
  <si>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</si>
  <si>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</si>
  <si>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</si>
  <si>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</si>
  <si>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</si>
  <si>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</si>
  <si>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</si>
  <si>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</si>
  <si>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</si>
  <si>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</si>
  <si>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</si>
  <si>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val="single"/>
        <sz val="11"/>
        <rFont val="Univers"/>
        <family val="2"/>
      </rPr>
      <t>fund balance</t>
    </r>
    <r>
      <rPr>
        <sz val="11"/>
        <rFont val="Univers"/>
        <family val="2"/>
      </rPr>
      <t>?</t>
    </r>
  </si>
  <si>
    <r>
      <t xml:space="preserve">Is the activity partially or entirely covered by </t>
    </r>
    <r>
      <rPr>
        <b/>
        <u val="single"/>
        <sz val="11"/>
        <rFont val="Univers"/>
        <family val="2"/>
      </rPr>
      <t>reallocation of grants</t>
    </r>
    <r>
      <rPr>
        <sz val="11"/>
        <rFont val="Univers"/>
        <family val="2"/>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</si>
  <si>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</si>
  <si>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</si>
  <si>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</si>
  <si>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</si>
  <si>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</si>
  <si>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</si>
  <si>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</si>
  <si>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</si>
  <si>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</si>
  <si>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</si>
  <si>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</si>
  <si>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</si>
  <si>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</si>
  <si>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</si>
  <si>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</si>
  <si>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</si>
  <si>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</si>
  <si>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</si>
  <si>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</si>
  <si>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</si>
  <si>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</si>
  <si>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</si>
  <si>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</si>
  <si>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</si>
  <si>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</si>
  <si>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</si>
  <si>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</si>
  <si>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</si>
  <si>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</si>
  <si>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</si>
  <si>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t xml:space="preserve">A detailed explanation of how the revenue/expenditure impacts were developed is provided below, including major assumptions made in developing the values presented in the fiscal note and other supporting data: </t>
  </si>
  <si>
    <t>1.</t>
  </si>
  <si>
    <t>3.</t>
  </si>
  <si>
    <t>4.</t>
  </si>
  <si>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</si>
  <si>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</si>
  <si>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</si>
  <si>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If an NPV analysis was not performed for either the County or the Agency or both, state rationale here:</t>
  </si>
  <si>
    <t>Is the transaction a sale that primarily generates revenue?</t>
  </si>
  <si>
    <t>Is the transaction backed by new revenue? (if above is Y, mark this as N)</t>
  </si>
  <si>
    <t>The transaction involves the sale of a property and the expenditures associated with this sale are limited to transaction costs.  No long-term expenditures requiring resource backing are associated with this transaction.</t>
  </si>
  <si>
    <t>The transaction results in expenditures, but impacts can be absorbed within the current budget appropriation(s).</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</si>
  <si>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</si>
  <si>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</si>
  <si>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</si>
  <si>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CIP Outyear</t>
  </si>
  <si>
    <t>Planning-
Level Costs</t>
  </si>
  <si>
    <t>Total 6-Year</t>
  </si>
  <si>
    <t>- If the transaction has potential capital appropriation impacts within the 6-year CIP but outside of the current biennium, indicate the estimated planning-level costs in the appropriate cells.</t>
  </si>
  <si>
    <t>Total 6-Year CIP Outyear Planning Level Costs</t>
  </si>
  <si>
    <t>First year of current biennium (in XXXX format, should be odd number).</t>
  </si>
  <si>
    <t>***</t>
  </si>
  <si>
    <t>Was an Net Present Value calculation performed?</t>
  </si>
  <si>
    <t>Indicate whether a NPV analysis has been performed.  If no NPV, then indicate why below.</t>
  </si>
  <si>
    <t>Net Present Value to King County 
(all impacts): ***</t>
  </si>
  <si>
    <r>
      <t xml:space="preserve">Revenue to: </t>
    </r>
    <r>
      <rPr>
        <vertAlign val="superscript"/>
        <sz val="10.5"/>
        <rFont val="Univers"/>
        <family val="2"/>
      </rPr>
      <t>2,3,5</t>
    </r>
  </si>
  <si>
    <r>
      <t>Expenditures from:</t>
    </r>
    <r>
      <rPr>
        <sz val="10.5"/>
        <rFont val="Univers"/>
        <family val="2"/>
      </rPr>
      <t xml:space="preserve"> </t>
    </r>
    <r>
      <rPr>
        <vertAlign val="superscript"/>
        <sz val="10.5"/>
        <rFont val="Univers"/>
        <family val="2"/>
      </rPr>
      <t>2,3,4,5</t>
    </r>
  </si>
  <si>
    <t>If the expenditure impact equals or exceeds five percent of the fund expenditures, a copy of the most recent applicable appropriation unit financial plan is attached to this transmittal.</t>
  </si>
  <si>
    <t>Description of Request:</t>
  </si>
  <si>
    <t xml:space="preserve">Affected Agency/Agencies:   </t>
  </si>
  <si>
    <r>
      <t>Net Present Value to Primary Impacted Agency 
(customer of transaction):</t>
    </r>
    <r>
      <rPr>
        <b/>
        <vertAlign val="superscript"/>
        <sz val="10.5"/>
        <rFont val="Univers"/>
        <family val="2"/>
      </rPr>
      <t xml:space="preserve"> ***</t>
    </r>
  </si>
  <si>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</si>
  <si>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Enter additional notes as necessary directly in fiscal note form.</t>
  </si>
  <si>
    <t>Ardagh Lease</t>
  </si>
  <si>
    <t>DES / Facilities Management</t>
  </si>
  <si>
    <t>Lease Renewal</t>
  </si>
  <si>
    <t>Stand Alone</t>
  </si>
  <si>
    <t>Carolyn Mock / Stephen Cugier</t>
  </si>
  <si>
    <t>3/31/22</t>
  </si>
  <si>
    <t>A44000</t>
  </si>
  <si>
    <t>DES</t>
  </si>
  <si>
    <t>0010</t>
  </si>
  <si>
    <t>An NPV analysis was not performed because this a renewal of an existing lease.</t>
  </si>
  <si>
    <t>The new revenue will be received when lease is fully executed.</t>
  </si>
  <si>
    <t>36250 EXT LT SPACE FAC RENT</t>
  </si>
  <si>
    <t>- Ardagh will invest millions into a new glass furnace which will reduce air pollution from the facility.</t>
  </si>
  <si>
    <t>- Ardagh will invest at least $1,000,000 into a wastewater treatment system to capture and filter stormwater runoff before it reaches the Duwamish.</t>
  </si>
  <si>
    <t xml:space="preserve">- New lease rates effective retroactively to 2/1/2021.  Rent escalates 3% annually.  </t>
  </si>
  <si>
    <t>- Ardagh will pay a $250,000 security deposit.</t>
  </si>
  <si>
    <t xml:space="preserve">- Annual rent revenue will increase by significantly from $771,468/year under the current lease up to $2,644,500 in 2022 under the new lease.  2022 is the first calendar year of the full lease rate increase.  </t>
  </si>
  <si>
    <t>Sid Bender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</si>
</sst>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47">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s>
  <fills count="7">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66">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right style="thin"/>
      <top style="medium"/>
      <bottom style="medium"/>
    </border>
    <border>
      <left style="thin"/>
      <right/>
      <top style="medium"/>
      <bottom style="medium"/>
    </border>
    <border>
      <left style="medium"/>
      <right style="medium"/>
      <top/>
      <bottom style="medium"/>
    </border>
    <border>
      <left/>
      <right style="thin"/>
      <top style="medium"/>
      <bottom/>
    </border>
    <border>
      <left/>
      <right style="thin"/>
      <top/>
      <bottom style="mediu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style="thin"/>
      <top style="medium"/>
      <bottom/>
    </border>
    <border>
      <left style="thin"/>
      <right style="thin"/>
      <top/>
      <bottom style="medium"/>
    </border>
    <border>
      <left style="thin"/>
      <right/>
      <top style="thin"/>
      <bottom style="thin"/>
    </border>
    <border>
      <left style="medium"/>
      <right/>
      <top/>
      <bottom style="medium"/>
    </border>
    <border>
      <left style="medium"/>
      <right/>
      <top style="medium"/>
      <bottom/>
    </border>
    <border>
      <left/>
      <right/>
      <top style="medium"/>
      <bottom/>
    </border>
    <border>
      <left/>
      <right style="medium"/>
      <top style="medium"/>
      <bottom/>
    </border>
    <border>
      <left/>
      <right/>
      <top style="double"/>
      <bottom style="double"/>
    </border>
    <border>
      <left/>
      <right style="medium"/>
      <top/>
      <bottom style="medium"/>
    </border>
    <border>
      <left style="medium"/>
      <right/>
      <top style="medium"/>
      <bottom style="thin"/>
    </border>
    <border>
      <left/>
      <right style="medium"/>
      <top style="medium"/>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8">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8" fillId="0" borderId="7" xfId="0" applyFont="1" applyBorder="1"/>
    <xf numFmtId="0" fontId="1" fillId="0" borderId="5" xfId="0" applyFont="1" applyBorder="1" applyAlignment="1">
      <alignment horizontal="center" wrapText="1"/>
    </xf>
    <xf numFmtId="0" fontId="18" fillId="0" borderId="4" xfId="0" applyFont="1" applyBorder="1"/>
    <xf numFmtId="0" fontId="18"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8" fillId="0" borderId="12" xfId="0" applyFont="1" applyBorder="1"/>
    <xf numFmtId="0" fontId="18"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8" fillId="0" borderId="3" xfId="0" applyFont="1" applyBorder="1"/>
    <xf numFmtId="0" fontId="19" fillId="0" borderId="0" xfId="0" applyFont="1" applyBorder="1" applyAlignment="1">
      <alignment horizontal="left" vertical="center" wrapText="1"/>
    </xf>
    <xf numFmtId="0" fontId="1" fillId="2" borderId="21" xfId="0" applyFont="1" applyFill="1" applyBorder="1" applyAlignment="1">
      <alignment horizontal="center"/>
    </xf>
    <xf numFmtId="0" fontId="18"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21" fillId="0" borderId="23" xfId="0" applyFont="1" applyBorder="1"/>
    <xf numFmtId="0" fontId="19" fillId="0" borderId="0" xfId="0" applyFont="1" applyBorder="1" applyAlignment="1" quotePrefix="1">
      <alignment horizontal="left" vertical="center" wrapText="1"/>
    </xf>
    <xf numFmtId="0" fontId="23" fillId="0" borderId="0" xfId="0" applyFont="1"/>
    <xf numFmtId="0" fontId="0" fillId="0" borderId="0" xfId="0" applyFont="1" applyAlignment="1" quotePrefix="1">
      <alignment horizontal="center"/>
    </xf>
    <xf numFmtId="0" fontId="30" fillId="0" borderId="24" xfId="0" applyFont="1" applyFill="1" applyBorder="1" applyAlignment="1">
      <alignment horizontal="left"/>
    </xf>
    <xf numFmtId="0" fontId="29" fillId="0" borderId="0" xfId="0" applyFont="1" applyFill="1" applyBorder="1"/>
    <xf numFmtId="166" fontId="2" fillId="0" borderId="3" xfId="16" applyNumberFormat="1" applyFont="1" applyBorder="1"/>
    <xf numFmtId="0" fontId="18" fillId="0" borderId="16" xfId="0" applyFont="1" applyBorder="1"/>
    <xf numFmtId="0" fontId="18"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2"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21" fillId="0" borderId="24" xfId="0" applyFont="1" applyFill="1" applyBorder="1" applyAlignment="1">
      <alignment/>
    </xf>
    <xf numFmtId="0" fontId="21" fillId="0" borderId="0" xfId="0" applyFont="1" applyFill="1" applyBorder="1" applyAlignment="1">
      <alignment horizontal="right"/>
    </xf>
    <xf numFmtId="166" fontId="21" fillId="0" borderId="0" xfId="16" applyNumberFormat="1" applyFont="1" applyFill="1" applyBorder="1" applyAlignment="1">
      <alignment horizontal="right"/>
    </xf>
    <xf numFmtId="0" fontId="24"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21"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1" fillId="0" borderId="21" xfId="16" applyNumberFormat="1" applyFont="1" applyFill="1" applyBorder="1"/>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6" fontId="1" fillId="0" borderId="11" xfId="16" applyNumberFormat="1" applyFont="1" applyFill="1" applyBorder="1" applyAlignment="1">
      <alignment horizontal="left"/>
    </xf>
    <xf numFmtId="0" fontId="1" fillId="0" borderId="27" xfId="0" applyFont="1" applyBorder="1"/>
    <xf numFmtId="0" fontId="9" fillId="0" borderId="28" xfId="0" applyFont="1" applyBorder="1"/>
    <xf numFmtId="0" fontId="1" fillId="0" borderId="28" xfId="0" applyFont="1" applyBorder="1"/>
    <xf numFmtId="0" fontId="1" fillId="0" borderId="29" xfId="0" applyFont="1" applyBorder="1" applyAlignment="1">
      <alignment horizontal="center" wrapText="1"/>
    </xf>
    <xf numFmtId="0" fontId="1" fillId="0" borderId="29" xfId="0" applyFont="1" applyBorder="1" applyAlignment="1">
      <alignment horizontal="center"/>
    </xf>
    <xf numFmtId="0" fontId="10" fillId="0" borderId="30"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0" fontId="1" fillId="0" borderId="0" xfId="0" applyFont="1" applyFill="1" applyBorder="1" applyAlignment="1">
      <alignment horizontal="left"/>
    </xf>
    <xf numFmtId="166" fontId="1" fillId="0" borderId="29" xfId="16" applyNumberFormat="1" applyFont="1" applyBorder="1" applyAlignment="1">
      <alignment horizontal="center" wrapText="1"/>
    </xf>
    <xf numFmtId="166" fontId="1" fillId="0" borderId="22" xfId="16" applyNumberFormat="1" applyFont="1" applyFill="1" applyBorder="1"/>
    <xf numFmtId="0" fontId="0" fillId="0" borderId="0" xfId="0" applyProtection="1">
      <protection locked="0"/>
    </xf>
    <xf numFmtId="0" fontId="25" fillId="0" borderId="0" xfId="0" applyFont="1" applyProtection="1">
      <protection locked="0"/>
    </xf>
    <xf numFmtId="0" fontId="16" fillId="0" borderId="0" xfId="0" applyFont="1" applyProtection="1">
      <protection locked="0"/>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32" fillId="0" borderId="0" xfId="0" applyFont="1" applyProtection="1">
      <protection locked="0"/>
    </xf>
    <xf numFmtId="0" fontId="32" fillId="0" borderId="31" xfId="0" applyFont="1" applyBorder="1" applyAlignment="1" applyProtection="1">
      <alignment vertical="top"/>
      <protection/>
    </xf>
    <xf numFmtId="0" fontId="33" fillId="0" borderId="0" xfId="0" applyFont="1" applyBorder="1" applyAlignment="1" applyProtection="1">
      <alignment horizontal="left" vertical="center" wrapText="1"/>
      <protection locked="0"/>
    </xf>
    <xf numFmtId="0" fontId="0" fillId="0" borderId="32" xfId="0" applyBorder="1" applyProtection="1">
      <protection locked="0"/>
    </xf>
    <xf numFmtId="0" fontId="0" fillId="0" borderId="0" xfId="0" applyBorder="1" applyProtection="1">
      <protection locked="0"/>
    </xf>
    <xf numFmtId="0" fontId="36" fillId="0" borderId="0" xfId="0" applyFont="1" applyBorder="1" applyAlignment="1" applyProtection="1">
      <alignment vertical="top"/>
      <protection locked="0"/>
    </xf>
    <xf numFmtId="0" fontId="36" fillId="0" borderId="0" xfId="0" applyFont="1" applyBorder="1" applyProtection="1">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0" fontId="32" fillId="0" borderId="0" xfId="0" applyFont="1" applyBorder="1" applyProtection="1">
      <protection locked="0"/>
    </xf>
    <xf numFmtId="0" fontId="42" fillId="0" borderId="0" xfId="0" applyFont="1" applyBorder="1" applyAlignment="1" applyProtection="1">
      <alignment vertical="top"/>
      <protection locked="0"/>
    </xf>
    <xf numFmtId="0" fontId="0" fillId="0" borderId="33" xfId="0" applyBorder="1" applyAlignment="1" applyProtection="1">
      <alignment vertical="top"/>
      <protection locked="0"/>
    </xf>
    <xf numFmtId="0" fontId="0" fillId="0" borderId="33" xfId="0" applyBorder="1" applyProtection="1">
      <protection locked="0"/>
    </xf>
    <xf numFmtId="0" fontId="0" fillId="0" borderId="0" xfId="0" applyBorder="1" applyAlignment="1" applyProtection="1">
      <alignment vertical="top"/>
      <protection locked="0"/>
    </xf>
    <xf numFmtId="0" fontId="16" fillId="0" borderId="32" xfId="0" applyFont="1" applyBorder="1" applyAlignment="1" applyProtection="1">
      <alignment vertical="top"/>
      <protection locked="0"/>
    </xf>
    <xf numFmtId="0" fontId="0" fillId="0" borderId="32" xfId="0" applyBorder="1" applyAlignment="1" applyProtection="1">
      <alignment vertical="top"/>
      <protection locked="0"/>
    </xf>
    <xf numFmtId="0" fontId="37" fillId="0" borderId="0" xfId="0" applyFont="1" applyBorder="1" applyAlignment="1" applyProtection="1">
      <alignment vertical="top" wrapText="1"/>
      <protection locked="0"/>
    </xf>
    <xf numFmtId="0" fontId="16" fillId="0" borderId="0" xfId="0" applyFont="1" applyBorder="1" applyAlignment="1" applyProtection="1">
      <alignment vertical="top"/>
      <protection locked="0"/>
    </xf>
    <xf numFmtId="0" fontId="20" fillId="0" borderId="0" xfId="0" applyFont="1" applyBorder="1" applyAlignment="1" applyProtection="1" quotePrefix="1">
      <alignment wrapText="1"/>
      <protection locked="0"/>
    </xf>
    <xf numFmtId="0" fontId="20" fillId="0" borderId="0" xfId="0" applyFont="1" applyBorder="1" applyAlignment="1" applyProtection="1">
      <alignment wrapText="1"/>
      <protection locked="0"/>
    </xf>
    <xf numFmtId="0" fontId="38" fillId="0" borderId="0" xfId="0" applyFont="1" applyBorder="1" applyProtection="1">
      <protection locked="0"/>
    </xf>
    <xf numFmtId="0" fontId="41" fillId="0" borderId="0" xfId="0" applyFont="1" applyBorder="1" applyProtection="1">
      <protection locked="0"/>
    </xf>
    <xf numFmtId="0" fontId="32" fillId="0" borderId="33" xfId="0" applyFont="1" applyBorder="1" applyAlignment="1" applyProtection="1">
      <alignment vertical="top"/>
      <protection locked="0"/>
    </xf>
    <xf numFmtId="0" fontId="32" fillId="0" borderId="33" xfId="0" applyFont="1" applyBorder="1" applyProtection="1">
      <protection locked="0"/>
    </xf>
    <xf numFmtId="0" fontId="0" fillId="0" borderId="34" xfId="0" applyBorder="1" applyAlignment="1" applyProtection="1">
      <alignment vertical="top"/>
      <protection locked="0"/>
    </xf>
    <xf numFmtId="0" fontId="0" fillId="0" borderId="34" xfId="0" applyBorder="1" applyProtection="1">
      <protection locked="0"/>
    </xf>
    <xf numFmtId="0" fontId="35" fillId="3" borderId="27" xfId="0" applyFont="1" applyFill="1" applyBorder="1" applyAlignment="1" applyProtection="1">
      <alignment horizontal="left" vertical="top"/>
      <protection locked="0"/>
    </xf>
    <xf numFmtId="0" fontId="35" fillId="3" borderId="28" xfId="0" applyFont="1" applyFill="1" applyBorder="1" applyAlignment="1" applyProtection="1">
      <alignment horizontal="left" vertical="top"/>
      <protection locked="0"/>
    </xf>
    <xf numFmtId="0" fontId="35" fillId="3" borderId="30" xfId="0" applyFont="1" applyFill="1" applyBorder="1" applyAlignment="1" applyProtection="1">
      <alignment horizontal="left" vertical="top"/>
      <protection locked="0"/>
    </xf>
    <xf numFmtId="0" fontId="35" fillId="3" borderId="31" xfId="0" applyFont="1" applyFill="1" applyBorder="1" applyAlignment="1" applyProtection="1">
      <alignment horizontal="left" vertical="top"/>
      <protection locked="0"/>
    </xf>
    <xf numFmtId="166" fontId="35" fillId="3" borderId="31" xfId="16" applyNumberFormat="1" applyFont="1" applyFill="1" applyBorder="1" applyAlignment="1" applyProtection="1">
      <alignment horizontal="left" vertical="top"/>
      <protection locked="0"/>
    </xf>
    <xf numFmtId="0" fontId="35" fillId="3" borderId="27" xfId="0" applyFont="1" applyFill="1" applyBorder="1" applyAlignment="1" applyProtection="1">
      <alignment vertical="top"/>
      <protection locked="0"/>
    </xf>
    <xf numFmtId="0" fontId="35" fillId="3" borderId="28" xfId="0" applyFont="1" applyFill="1" applyBorder="1" applyAlignment="1" applyProtection="1">
      <alignment vertical="top"/>
      <protection locked="0"/>
    </xf>
    <xf numFmtId="0" fontId="33" fillId="3" borderId="30" xfId="0" applyFont="1" applyFill="1" applyBorder="1" applyAlignment="1" applyProtection="1">
      <alignment vertical="top"/>
      <protection locked="0"/>
    </xf>
    <xf numFmtId="0" fontId="33" fillId="3" borderId="31" xfId="0" applyFont="1" applyFill="1" applyBorder="1" applyAlignment="1" applyProtection="1">
      <alignment horizontal="left" vertical="top"/>
      <protection locked="0"/>
    </xf>
    <xf numFmtId="165" fontId="33" fillId="3" borderId="31" xfId="18" applyNumberFormat="1" applyFont="1" applyFill="1" applyBorder="1" applyAlignment="1" applyProtection="1">
      <alignment horizontal="center"/>
      <protection locked="0"/>
    </xf>
    <xf numFmtId="49" fontId="35" fillId="3" borderId="31" xfId="0" applyNumberFormat="1" applyFont="1" applyFill="1" applyBorder="1" applyAlignment="1" applyProtection="1">
      <alignment horizontal="right" vertical="top"/>
      <protection locked="0"/>
    </xf>
    <xf numFmtId="0" fontId="33" fillId="3" borderId="28"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166" fontId="33" fillId="3" borderId="29" xfId="16" applyNumberFormat="1" applyFont="1" applyFill="1" applyBorder="1" applyAlignment="1" applyProtection="1">
      <alignment horizontal="center"/>
      <protection locked="0"/>
    </xf>
    <xf numFmtId="166" fontId="33" fillId="3" borderId="36" xfId="16" applyNumberFormat="1" applyFont="1" applyFill="1" applyBorder="1" applyAlignment="1" applyProtection="1">
      <alignment horizontal="center"/>
      <protection locked="0"/>
    </xf>
    <xf numFmtId="49" fontId="32" fillId="3" borderId="27" xfId="0" applyNumberFormat="1" applyFont="1" applyFill="1" applyBorder="1" applyProtection="1">
      <protection locked="0"/>
    </xf>
    <xf numFmtId="0" fontId="32" fillId="3" borderId="30" xfId="0" applyFont="1" applyFill="1" applyBorder="1" applyProtection="1">
      <protection locked="0"/>
    </xf>
    <xf numFmtId="166" fontId="33" fillId="3" borderId="35" xfId="16" applyNumberFormat="1" applyFont="1" applyFill="1" applyBorder="1" applyAlignment="1" applyProtection="1">
      <alignment horizontal="center"/>
      <protection locked="0"/>
    </xf>
    <xf numFmtId="0" fontId="32" fillId="4" borderId="31" xfId="0" applyFont="1" applyFill="1" applyBorder="1" applyAlignment="1" applyProtection="1">
      <alignment horizontal="left" vertical="center"/>
      <protection locked="0"/>
    </xf>
    <xf numFmtId="49" fontId="32" fillId="4" borderId="31" xfId="0" applyNumberFormat="1" applyFont="1" applyFill="1" applyBorder="1" applyAlignment="1" applyProtection="1">
      <alignment horizontal="left" vertical="center"/>
      <protection locked="0"/>
    </xf>
    <xf numFmtId="1" fontId="32" fillId="4" borderId="37" xfId="0" applyNumberFormat="1" applyFont="1" applyFill="1" applyBorder="1" applyAlignment="1" applyProtection="1">
      <alignment horizontal="left" vertical="center"/>
      <protection locked="0"/>
    </xf>
    <xf numFmtId="1" fontId="32" fillId="4" borderId="31" xfId="0" applyNumberFormat="1" applyFont="1" applyFill="1" applyBorder="1" applyAlignment="1" applyProtection="1">
      <alignment horizontal="left" vertical="center"/>
      <protection locked="0"/>
    </xf>
    <xf numFmtId="0" fontId="32" fillId="4" borderId="31" xfId="0" applyFont="1" applyFill="1" applyBorder="1" applyAlignment="1" applyProtection="1">
      <alignment horizontal="left"/>
      <protection locked="0"/>
    </xf>
    <xf numFmtId="0" fontId="32" fillId="4" borderId="31" xfId="0" applyFont="1" applyFill="1" applyBorder="1" applyAlignment="1" applyProtection="1">
      <alignment vertical="top"/>
      <protection locked="0"/>
    </xf>
    <xf numFmtId="0" fontId="32" fillId="3" borderId="27" xfId="0" applyFont="1" applyFill="1" applyBorder="1" applyProtection="1">
      <protection locked="0"/>
    </xf>
    <xf numFmtId="0" fontId="32" fillId="3" borderId="31" xfId="0" applyFont="1" applyFill="1" applyBorder="1" applyAlignment="1" applyProtection="1">
      <alignment vertical="top"/>
      <protection locked="0"/>
    </xf>
    <xf numFmtId="0" fontId="15" fillId="0" borderId="0" xfId="0" applyFont="1" applyProtection="1" quotePrefix="1">
      <protection locked="0"/>
    </xf>
    <xf numFmtId="0" fontId="15" fillId="0" borderId="0" xfId="0" applyFont="1" applyAlignment="1" applyProtection="1" quotePrefix="1">
      <alignment wrapText="1"/>
      <protection locked="0"/>
    </xf>
    <xf numFmtId="0" fontId="15" fillId="0" borderId="0" xfId="0" applyFont="1" applyProtection="1">
      <protection locked="0"/>
    </xf>
    <xf numFmtId="0" fontId="15" fillId="0" borderId="0" xfId="0" applyFont="1" applyFill="1" applyProtection="1">
      <protection locked="0"/>
    </xf>
    <xf numFmtId="0" fontId="39" fillId="0" borderId="0" xfId="0" applyFont="1" applyAlignment="1" quotePrefix="1">
      <alignment wrapText="1"/>
    </xf>
    <xf numFmtId="0" fontId="39" fillId="0" borderId="0" xfId="0" applyFont="1" applyAlignment="1" applyProtection="1">
      <alignment wrapText="1"/>
      <protection locked="0"/>
    </xf>
    <xf numFmtId="0" fontId="0" fillId="3" borderId="27" xfId="0" applyFill="1" applyBorder="1" applyAlignment="1" applyProtection="1">
      <alignment horizontal="left"/>
      <protection locked="0"/>
    </xf>
    <xf numFmtId="0" fontId="0" fillId="3" borderId="30" xfId="0" applyFill="1" applyBorder="1" applyProtection="1">
      <protection locked="0"/>
    </xf>
    <xf numFmtId="0" fontId="0" fillId="4" borderId="31" xfId="0" applyFont="1" applyFill="1" applyBorder="1" applyAlignment="1" applyProtection="1">
      <alignment horizontal="left" vertical="center"/>
      <protection locked="0"/>
    </xf>
    <xf numFmtId="0" fontId="0" fillId="4" borderId="31" xfId="0" applyFont="1" applyFill="1" applyBorder="1" applyAlignment="1" applyProtection="1">
      <alignment horizontal="left"/>
      <protection locked="0"/>
    </xf>
    <xf numFmtId="0" fontId="21" fillId="0" borderId="33"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31" fillId="0" borderId="0" xfId="0" applyFont="1" applyAlignment="1" applyProtection="1">
      <alignment horizontal="center"/>
      <protection locked="0"/>
    </xf>
    <xf numFmtId="0" fontId="40" fillId="0" borderId="0" xfId="0" applyFont="1" applyBorder="1" applyAlignment="1" applyProtection="1" quotePrefix="1">
      <alignment vertical="center"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protection locked="0"/>
    </xf>
    <xf numFmtId="0" fontId="42" fillId="0" borderId="0" xfId="0" applyFont="1" applyBorder="1" applyAlignment="1" applyProtection="1">
      <alignment horizontal="left" vertical="top" wrapText="1"/>
      <protection locked="0"/>
    </xf>
    <xf numFmtId="0" fontId="42" fillId="0" borderId="0" xfId="0" applyFont="1" applyBorder="1" applyAlignment="1" applyProtection="1">
      <alignment vertical="top" wrapText="1"/>
      <protection locked="0"/>
    </xf>
    <xf numFmtId="0" fontId="19" fillId="0" borderId="0" xfId="0" applyFont="1" applyBorder="1" applyAlignment="1">
      <alignment horizontal="left" vertical="center" wrapText="1"/>
    </xf>
    <xf numFmtId="49" fontId="33" fillId="3" borderId="31" xfId="18" applyNumberFormat="1" applyFont="1" applyFill="1" applyBorder="1" applyAlignment="1" applyProtection="1" quotePrefix="1">
      <alignment horizontal="center"/>
      <protection locked="0"/>
    </xf>
    <xf numFmtId="49" fontId="35" fillId="3" borderId="31" xfId="0" applyNumberFormat="1" applyFont="1" applyFill="1" applyBorder="1" applyAlignment="1" applyProtection="1" quotePrefix="1">
      <alignment horizontal="left" vertical="top"/>
      <protection locked="0"/>
    </xf>
    <xf numFmtId="0" fontId="35" fillId="3" borderId="31" xfId="0" applyFont="1" applyFill="1" applyBorder="1" applyAlignment="1" applyProtection="1" quotePrefix="1">
      <alignment horizontal="left" vertical="top"/>
      <protection locked="0"/>
    </xf>
    <xf numFmtId="0" fontId="41" fillId="0" borderId="0" xfId="0" applyFont="1" applyBorder="1" applyAlignment="1" applyProtection="1" quotePrefix="1">
      <alignment vertical="top" wrapText="1"/>
      <protection locked="0"/>
    </xf>
    <xf numFmtId="0" fontId="21" fillId="0" borderId="38" xfId="0" applyFont="1" applyBorder="1" applyAlignment="1">
      <alignment horizontal="center" wrapText="1"/>
    </xf>
    <xf numFmtId="0" fontId="21" fillId="0" borderId="39" xfId="0" applyFont="1" applyBorder="1" applyAlignment="1">
      <alignment horizontal="center" wrapText="1"/>
    </xf>
    <xf numFmtId="166" fontId="33" fillId="3" borderId="28" xfId="16" applyNumberFormat="1" applyFont="1" applyFill="1" applyBorder="1" applyAlignment="1" applyProtection="1">
      <alignment horizontal="center"/>
      <protection locked="0"/>
    </xf>
    <xf numFmtId="166" fontId="33" fillId="3" borderId="40" xfId="16" applyNumberFormat="1" applyFont="1" applyFill="1" applyBorder="1" applyAlignment="1" applyProtection="1">
      <alignment horizontal="center"/>
      <protection locked="0"/>
    </xf>
    <xf numFmtId="0" fontId="32" fillId="4" borderId="41" xfId="0" applyFont="1" applyFill="1" applyBorder="1" applyAlignment="1" applyProtection="1">
      <alignment vertical="top"/>
      <protection locked="0"/>
    </xf>
    <xf numFmtId="0" fontId="32" fillId="4" borderId="31"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21"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42" xfId="0" applyFont="1" applyFill="1" applyBorder="1" applyAlignment="1">
      <alignment wrapText="1"/>
    </xf>
    <xf numFmtId="0" fontId="18" fillId="0" borderId="3" xfId="0" applyFont="1" applyFill="1" applyBorder="1" applyAlignment="1">
      <alignment wrapText="1"/>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20" fillId="0" borderId="46" xfId="0" applyFont="1" applyFill="1" applyBorder="1" applyAlignment="1" applyProtection="1">
      <alignment horizontal="left"/>
      <protection locked="0"/>
    </xf>
    <xf numFmtId="0" fontId="20" fillId="0" borderId="46" xfId="0" applyFont="1" applyFill="1" applyBorder="1" applyProtection="1">
      <protection locked="0"/>
    </xf>
    <xf numFmtId="0" fontId="20" fillId="0" borderId="46" xfId="0" applyFont="1" applyFill="1" applyBorder="1" applyAlignment="1" applyProtection="1">
      <alignment/>
      <protection locked="0"/>
    </xf>
    <xf numFmtId="49" fontId="0" fillId="0" borderId="0" xfId="0" applyNumberFormat="1" applyProtection="1">
      <protection locked="0"/>
    </xf>
    <xf numFmtId="165" fontId="33" fillId="0" borderId="31" xfId="18" applyNumberFormat="1" applyFont="1" applyFill="1" applyBorder="1" applyAlignment="1" applyProtection="1">
      <alignment horizontal="center"/>
      <protection locked="0"/>
    </xf>
    <xf numFmtId="0" fontId="0" fillId="0" borderId="47" xfId="0" applyBorder="1" applyProtection="1">
      <protection locked="0"/>
    </xf>
    <xf numFmtId="0" fontId="0" fillId="0" borderId="48" xfId="0" applyBorder="1" applyProtection="1">
      <protection locked="0"/>
    </xf>
    <xf numFmtId="0" fontId="20" fillId="0" borderId="46" xfId="0" applyFont="1" applyBorder="1" applyAlignment="1" applyProtection="1" quotePrefix="1">
      <alignment wrapText="1"/>
      <protection locked="0"/>
    </xf>
    <xf numFmtId="0" fontId="20" fillId="0" borderId="0" xfId="0" applyFont="1" applyAlignment="1" applyProtection="1" quotePrefix="1">
      <alignment wrapText="1"/>
      <protection locked="0"/>
    </xf>
    <xf numFmtId="0" fontId="19" fillId="0" borderId="0" xfId="0" applyFont="1" applyBorder="1" applyAlignment="1" applyProtection="1">
      <alignment horizontal="left" vertical="center" wrapText="1"/>
      <protection locked="0"/>
    </xf>
    <xf numFmtId="0" fontId="19" fillId="0" borderId="4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8" fillId="0" borderId="46" xfId="0" applyFont="1" applyBorder="1" applyAlignment="1" applyProtection="1" quotePrefix="1">
      <alignment vertical="center" wrapText="1"/>
      <protection locked="0"/>
    </xf>
    <xf numFmtId="0" fontId="28"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2" fillId="0" borderId="0" xfId="0" applyFont="1" applyProtection="1" quotePrefix="1">
      <protection/>
    </xf>
    <xf numFmtId="0" fontId="16" fillId="0" borderId="32" xfId="0" applyFont="1" applyBorder="1" applyProtection="1">
      <protection/>
    </xf>
    <xf numFmtId="0" fontId="0" fillId="0" borderId="32" xfId="0" applyBorder="1" applyProtection="1">
      <protection/>
    </xf>
    <xf numFmtId="0" fontId="0" fillId="0" borderId="0" xfId="0" applyBorder="1" applyProtection="1">
      <protection/>
    </xf>
    <xf numFmtId="0" fontId="13" fillId="0" borderId="33" xfId="0" applyFont="1" applyBorder="1" applyProtection="1">
      <protection/>
    </xf>
    <xf numFmtId="0" fontId="33" fillId="0" borderId="0" xfId="0" applyFont="1" applyBorder="1" applyAlignment="1" applyProtection="1">
      <alignment horizontal="left" vertical="top"/>
      <protection/>
    </xf>
    <xf numFmtId="0" fontId="33" fillId="0" borderId="0" xfId="0" applyFont="1" applyBorder="1" applyAlignment="1" applyProtection="1">
      <alignment vertical="top" wrapText="1"/>
      <protection/>
    </xf>
    <xf numFmtId="0" fontId="33" fillId="0" borderId="0" xfId="0" applyFont="1" applyBorder="1" applyAlignment="1" applyProtection="1">
      <alignment vertical="top"/>
      <protection/>
    </xf>
    <xf numFmtId="0" fontId="40" fillId="0" borderId="24" xfId="0" applyFont="1" applyFill="1" applyBorder="1" applyAlignment="1" applyProtection="1">
      <alignment vertical="top" wrapText="1"/>
      <protection/>
    </xf>
    <xf numFmtId="0" fontId="33" fillId="0" borderId="0" xfId="0" applyFont="1" applyFill="1" applyBorder="1" applyAlignment="1" applyProtection="1">
      <alignment vertical="top"/>
      <protection/>
    </xf>
    <xf numFmtId="0" fontId="33" fillId="0" borderId="0" xfId="0" applyFont="1" applyFill="1" applyBorder="1" applyAlignment="1" applyProtection="1">
      <alignment horizontal="left" vertical="top"/>
      <protection/>
    </xf>
    <xf numFmtId="0" fontId="32" fillId="0" borderId="0" xfId="0" applyFont="1" applyBorder="1" applyAlignment="1" applyProtection="1">
      <alignment vertical="top"/>
      <protection/>
    </xf>
    <xf numFmtId="0" fontId="41" fillId="0" borderId="0" xfId="0" applyFont="1" applyBorder="1" applyAlignment="1" applyProtection="1">
      <alignment vertical="top"/>
      <protection/>
    </xf>
    <xf numFmtId="0" fontId="42" fillId="0" borderId="0" xfId="0" applyFont="1" applyBorder="1" applyAlignment="1" applyProtection="1">
      <alignment vertical="top"/>
      <protection/>
    </xf>
    <xf numFmtId="0" fontId="32" fillId="0" borderId="0" xfId="0" applyFont="1" applyBorder="1" applyAlignment="1" applyProtection="1">
      <alignment horizontal="center" vertical="center" wrapText="1"/>
      <protection/>
    </xf>
    <xf numFmtId="0" fontId="32" fillId="0" borderId="0" xfId="0" applyFont="1" applyBorder="1" applyAlignment="1" applyProtection="1">
      <alignment horizontal="center"/>
      <protection/>
    </xf>
    <xf numFmtId="0" fontId="0" fillId="0" borderId="33" xfId="0" applyBorder="1" applyProtection="1">
      <protection/>
    </xf>
    <xf numFmtId="0" fontId="33" fillId="0" borderId="0" xfId="0" applyFont="1" applyBorder="1" applyAlignment="1" applyProtection="1">
      <alignment horizontal="left" vertical="center" wrapText="1"/>
      <protection/>
    </xf>
    <xf numFmtId="0" fontId="16" fillId="0" borderId="32" xfId="0" applyFont="1" applyBorder="1" applyAlignment="1" applyProtection="1">
      <alignment vertical="top"/>
      <protection/>
    </xf>
    <xf numFmtId="0" fontId="0" fillId="0" borderId="32" xfId="0" applyBorder="1" applyAlignment="1" applyProtection="1">
      <alignment vertical="top"/>
      <protection/>
    </xf>
    <xf numFmtId="0" fontId="16" fillId="0" borderId="0" xfId="0" applyFont="1" applyBorder="1" applyAlignment="1" applyProtection="1">
      <alignment vertical="top"/>
      <protection/>
    </xf>
    <xf numFmtId="0" fontId="0" fillId="0" borderId="0" xfId="0" applyBorder="1" applyAlignment="1" applyProtection="1">
      <alignment vertical="top"/>
      <protection/>
    </xf>
    <xf numFmtId="0" fontId="3" fillId="0" borderId="0" xfId="0" applyFont="1" applyBorder="1" applyProtection="1">
      <protection/>
    </xf>
    <xf numFmtId="0" fontId="2" fillId="0" borderId="0" xfId="0" applyFont="1" applyBorder="1" applyProtection="1">
      <protection/>
    </xf>
    <xf numFmtId="0" fontId="33" fillId="0" borderId="0" xfId="0" applyFont="1" applyBorder="1" applyAlignment="1" applyProtection="1">
      <alignment wrapText="1"/>
      <protection/>
    </xf>
    <xf numFmtId="0" fontId="33" fillId="0" borderId="0" xfId="0" applyFont="1" applyBorder="1" applyProtection="1">
      <protection/>
    </xf>
    <xf numFmtId="0" fontId="32" fillId="0" borderId="49" xfId="0" applyFont="1" applyBorder="1" applyAlignment="1" applyProtection="1">
      <alignment horizontal="center"/>
      <protection/>
    </xf>
    <xf numFmtId="0" fontId="32" fillId="0" borderId="0" xfId="0" applyFont="1" applyBorder="1" applyProtection="1">
      <protection/>
    </xf>
    <xf numFmtId="0" fontId="33" fillId="0" borderId="49" xfId="0" applyFont="1" applyBorder="1" applyAlignment="1" applyProtection="1">
      <alignment horizontal="center" wrapText="1"/>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8" fillId="0" borderId="0" xfId="0" applyFont="1" applyBorder="1" applyAlignment="1" applyProtection="1">
      <alignment vertical="top"/>
      <protection/>
    </xf>
    <xf numFmtId="0" fontId="38" fillId="0" borderId="0" xfId="0" applyFont="1" applyBorder="1" applyProtection="1">
      <protection/>
    </xf>
    <xf numFmtId="0" fontId="14" fillId="0" borderId="0" xfId="0" applyFont="1" applyBorder="1" applyAlignment="1" applyProtection="1">
      <alignment vertical="center" wrapText="1"/>
      <protection/>
    </xf>
    <xf numFmtId="0" fontId="34" fillId="0" borderId="0" xfId="0" applyFont="1" applyBorder="1" applyAlignment="1" applyProtection="1" quotePrefix="1">
      <alignment vertical="center" wrapText="1"/>
      <protection/>
    </xf>
    <xf numFmtId="0" fontId="35" fillId="0" borderId="0" xfId="0" applyFont="1" applyBorder="1" applyProtection="1">
      <protection/>
    </xf>
    <xf numFmtId="0" fontId="33" fillId="0" borderId="0" xfId="0" applyFont="1" applyBorder="1" applyProtection="1">
      <protection/>
    </xf>
    <xf numFmtId="0" fontId="40" fillId="0" borderId="0" xfId="0" applyFont="1" applyBorder="1" applyAlignment="1" applyProtection="1" quotePrefix="1">
      <alignment vertical="center" wrapText="1"/>
      <protection/>
    </xf>
    <xf numFmtId="0" fontId="41" fillId="0" borderId="0" xfId="0" applyFont="1" applyBorder="1" applyProtection="1">
      <protection/>
    </xf>
    <xf numFmtId="0" fontId="39" fillId="0" borderId="0" xfId="0" applyFont="1" applyBorder="1" applyAlignment="1" applyProtection="1">
      <alignment vertical="top"/>
      <protection/>
    </xf>
    <xf numFmtId="0" fontId="35" fillId="0" borderId="27" xfId="0" applyFont="1" applyBorder="1" applyProtection="1">
      <protection/>
    </xf>
    <xf numFmtId="0" fontId="33" fillId="0" borderId="30"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0" borderId="27" xfId="0" applyFont="1" applyBorder="1" applyProtection="1">
      <protection/>
    </xf>
    <xf numFmtId="0" fontId="1" fillId="0" borderId="30" xfId="0" applyFont="1" applyBorder="1" applyProtection="1">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2" fillId="0" borderId="0" xfId="0" applyFont="1" applyBorder="1" applyAlignment="1" applyProtection="1">
      <alignment horizontal="center" vertical="top"/>
      <protection/>
    </xf>
    <xf numFmtId="0" fontId="35" fillId="0" borderId="49" xfId="0" applyFont="1" applyBorder="1" applyAlignment="1" applyProtection="1">
      <alignment horizontal="center" wrapText="1"/>
      <protection/>
    </xf>
    <xf numFmtId="0" fontId="21" fillId="0" borderId="50" xfId="0" applyFont="1" applyBorder="1" applyAlignment="1">
      <alignment horizontal="center" wrapText="1"/>
    </xf>
    <xf numFmtId="0" fontId="21" fillId="0" borderId="51" xfId="0" applyFont="1" applyBorder="1" applyAlignment="1">
      <alignment horizontal="center" wrapText="1"/>
    </xf>
    <xf numFmtId="0" fontId="32" fillId="0" borderId="0" xfId="0" applyFont="1" applyBorder="1" applyAlignment="1" applyProtection="1">
      <alignment horizontal="center"/>
      <protection locked="0"/>
    </xf>
    <xf numFmtId="0" fontId="32" fillId="0" borderId="0" xfId="0" applyFont="1" applyBorder="1" applyAlignment="1" applyProtection="1">
      <alignment horizontal="center" wrapText="1"/>
      <protection locked="0"/>
    </xf>
    <xf numFmtId="0" fontId="2" fillId="0" borderId="2" xfId="0" applyFont="1" applyBorder="1"/>
    <xf numFmtId="0" fontId="22" fillId="0" borderId="2" xfId="0" applyFont="1" applyBorder="1"/>
    <xf numFmtId="0" fontId="21" fillId="0" borderId="0" xfId="0" applyFont="1" applyFill="1" applyBorder="1" applyAlignment="1">
      <alignment horizontal="left"/>
    </xf>
    <xf numFmtId="0" fontId="1" fillId="0" borderId="0" xfId="0" applyFont="1" applyFill="1" applyBorder="1" applyAlignment="1">
      <alignment/>
    </xf>
    <xf numFmtId="0" fontId="1" fillId="0" borderId="0" xfId="0" applyFont="1" applyFill="1" applyBorder="1"/>
    <xf numFmtId="0" fontId="19" fillId="0" borderId="0" xfId="0" applyFont="1" applyBorder="1" applyAlignment="1">
      <alignment horizontal="left" vertical="center" wrapText="1"/>
    </xf>
    <xf numFmtId="0" fontId="1" fillId="0" borderId="6" xfId="0" applyFont="1" applyFill="1" applyBorder="1" applyAlignment="1">
      <alignment horizontal="right"/>
    </xf>
    <xf numFmtId="0" fontId="1" fillId="0" borderId="52" xfId="0" applyFont="1" applyFill="1" applyBorder="1" applyAlignment="1">
      <alignment horizontal="right"/>
    </xf>
    <xf numFmtId="44" fontId="1" fillId="0" borderId="0" xfId="16" applyFont="1" applyBorder="1"/>
    <xf numFmtId="44" fontId="2" fillId="0" borderId="0" xfId="16" applyFont="1" applyBorder="1"/>
    <xf numFmtId="165" fontId="33" fillId="0" borderId="0" xfId="18" applyNumberFormat="1" applyFont="1" applyFill="1" applyBorder="1" applyAlignment="1" applyProtection="1">
      <alignment horizontal="center"/>
      <protection locked="0"/>
    </xf>
    <xf numFmtId="0" fontId="32" fillId="3" borderId="0" xfId="0" applyFont="1" applyFill="1" applyBorder="1" applyAlignment="1" applyProtection="1">
      <alignment vertical="top"/>
      <protection locked="0"/>
    </xf>
    <xf numFmtId="166" fontId="33" fillId="3" borderId="51" xfId="16" applyNumberFormat="1" applyFont="1" applyFill="1" applyBorder="1" applyAlignment="1" applyProtection="1">
      <alignment horizontal="center"/>
      <protection locked="0"/>
    </xf>
    <xf numFmtId="166" fontId="33" fillId="3" borderId="49" xfId="16" applyNumberFormat="1" applyFont="1" applyFill="1" applyBorder="1" applyAlignment="1" applyProtection="1">
      <alignment horizontal="center"/>
      <protection locked="0"/>
    </xf>
    <xf numFmtId="0" fontId="0" fillId="0" borderId="24" xfId="0" applyBorder="1"/>
    <xf numFmtId="166" fontId="7" fillId="0" borderId="11" xfId="16" applyNumberFormat="1" applyFont="1" applyFill="1" applyBorder="1" applyAlignment="1">
      <alignment horizontal="center"/>
    </xf>
    <xf numFmtId="166" fontId="22" fillId="0" borderId="26"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21" fillId="2" borderId="50" xfId="0" applyFont="1" applyFill="1" applyBorder="1" applyAlignment="1">
      <alignment horizontal="center"/>
    </xf>
    <xf numFmtId="0" fontId="21" fillId="2" borderId="51" xfId="0" applyFont="1" applyFill="1" applyBorder="1" applyAlignment="1">
      <alignment horizontal="center" wrapText="1"/>
    </xf>
    <xf numFmtId="166" fontId="7" fillId="2" borderId="5" xfId="16" applyNumberFormat="1" applyFont="1" applyFill="1" applyBorder="1" applyAlignment="1">
      <alignment horizontal="center"/>
    </xf>
    <xf numFmtId="166" fontId="22" fillId="2" borderId="3" xfId="16" applyNumberFormat="1" applyFont="1" applyFill="1" applyBorder="1"/>
    <xf numFmtId="0" fontId="21" fillId="0" borderId="0" xfId="0" applyFont="1" applyFill="1" applyBorder="1" applyAlignment="1">
      <alignment horizontal="right" vertical="center"/>
    </xf>
    <xf numFmtId="166" fontId="21" fillId="0" borderId="0" xfId="16" applyNumberFormat="1" applyFont="1" applyFill="1" applyBorder="1" applyAlignment="1">
      <alignment horizontal="center"/>
    </xf>
    <xf numFmtId="0" fontId="1" fillId="0" borderId="0" xfId="0" applyFont="1" applyAlignment="1">
      <alignment vertical="top"/>
    </xf>
    <xf numFmtId="0" fontId="46" fillId="0" borderId="0" xfId="0" applyFont="1"/>
    <xf numFmtId="0" fontId="32" fillId="0" borderId="0" xfId="0" applyFont="1" applyBorder="1" applyAlignment="1" applyProtection="1">
      <alignment vertical="top" wrapText="1"/>
      <protection locked="0"/>
    </xf>
    <xf numFmtId="166" fontId="33" fillId="5" borderId="31" xfId="16" applyNumberFormat="1" applyFont="1" applyFill="1" applyBorder="1" applyAlignment="1" applyProtection="1">
      <alignment horizontal="center" vertical="center"/>
      <protection locked="0"/>
    </xf>
    <xf numFmtId="166" fontId="33" fillId="5" borderId="31" xfId="16" applyNumberFormat="1" applyFont="1" applyFill="1" applyBorder="1" applyAlignment="1" applyProtection="1" quotePrefix="1">
      <alignment horizontal="center" vertical="center"/>
      <protection locked="0"/>
    </xf>
    <xf numFmtId="0" fontId="32" fillId="2" borderId="31"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21" fillId="0" borderId="24" xfId="0" applyFont="1" applyFill="1" applyBorder="1" applyAlignment="1">
      <alignment horizontal="left"/>
    </xf>
    <xf numFmtId="0" fontId="21" fillId="0" borderId="0" xfId="0" applyNumberFormat="1" applyFont="1" applyFill="1" applyBorder="1" applyAlignment="1">
      <alignment horizontal="left"/>
    </xf>
    <xf numFmtId="0" fontId="0" fillId="0" borderId="16" xfId="0" applyFont="1" applyBorder="1"/>
    <xf numFmtId="0" fontId="0" fillId="0" borderId="0" xfId="0" applyFont="1" applyBorder="1"/>
    <xf numFmtId="0" fontId="0" fillId="0" borderId="53" xfId="0" applyFont="1" applyBorder="1"/>
    <xf numFmtId="0" fontId="0" fillId="0" borderId="49" xfId="0" applyFont="1" applyBorder="1"/>
    <xf numFmtId="0" fontId="33" fillId="3" borderId="31" xfId="0" applyFont="1" applyFill="1" applyBorder="1" applyAlignment="1" applyProtection="1" quotePrefix="1">
      <alignment horizontal="left" vertical="top"/>
      <protection locked="0"/>
    </xf>
    <xf numFmtId="49" fontId="32" fillId="5" borderId="28" xfId="0" applyNumberFormat="1" applyFont="1" applyFill="1" applyBorder="1" applyAlignment="1" applyProtection="1" quotePrefix="1">
      <alignment vertical="center" wrapText="1"/>
      <protection locked="0"/>
    </xf>
    <xf numFmtId="49" fontId="32" fillId="5" borderId="30" xfId="0" applyNumberFormat="1" applyFont="1" applyFill="1" applyBorder="1" applyAlignment="1" applyProtection="1" quotePrefix="1">
      <alignment vertical="center" wrapText="1"/>
      <protection locked="0"/>
    </xf>
    <xf numFmtId="49" fontId="32" fillId="5" borderId="27" xfId="0" applyNumberFormat="1" applyFont="1" applyFill="1" applyBorder="1" applyAlignment="1" applyProtection="1" quotePrefix="1">
      <alignment vertical="center"/>
      <protection locked="0"/>
    </xf>
    <xf numFmtId="0" fontId="32" fillId="0" borderId="49" xfId="0" applyFont="1" applyBorder="1" applyAlignment="1" applyProtection="1">
      <alignment horizontal="center"/>
      <protection/>
    </xf>
    <xf numFmtId="0" fontId="32" fillId="0" borderId="49" xfId="0" applyFont="1" applyBorder="1" applyAlignment="1" applyProtection="1">
      <alignment horizontal="center" wrapText="1"/>
      <protection/>
    </xf>
    <xf numFmtId="0" fontId="35" fillId="0" borderId="27" xfId="0" applyFont="1" applyFill="1" applyBorder="1" applyAlignment="1" applyProtection="1">
      <alignment wrapText="1"/>
      <protection/>
    </xf>
    <xf numFmtId="0" fontId="35" fillId="0" borderId="30" xfId="0" applyFont="1" applyFill="1" applyBorder="1" applyAlignment="1" applyProtection="1">
      <alignment wrapText="1"/>
      <protection/>
    </xf>
    <xf numFmtId="0" fontId="35" fillId="0" borderId="27" xfId="0" applyFont="1" applyBorder="1" applyAlignment="1" applyProtection="1">
      <alignment wrapText="1"/>
      <protection/>
    </xf>
    <xf numFmtId="0" fontId="35" fillId="0" borderId="30" xfId="0" applyFont="1" applyBorder="1" applyAlignment="1" applyProtection="1">
      <alignment wrapText="1"/>
      <protection/>
    </xf>
    <xf numFmtId="0" fontId="35" fillId="0" borderId="27" xfId="0" applyFont="1" applyBorder="1" applyAlignment="1" applyProtection="1">
      <alignment vertical="top" wrapText="1"/>
      <protection/>
    </xf>
    <xf numFmtId="0" fontId="35" fillId="0" borderId="30" xfId="0" applyFont="1" applyBorder="1" applyAlignment="1" applyProtection="1">
      <alignment vertical="top" wrapText="1"/>
      <protection/>
    </xf>
    <xf numFmtId="0" fontId="21" fillId="0" borderId="27" xfId="0" applyFont="1" applyFill="1" applyBorder="1" applyAlignment="1" applyProtection="1">
      <alignment wrapText="1"/>
      <protection/>
    </xf>
    <xf numFmtId="0" fontId="21" fillId="0" borderId="30" xfId="0" applyFont="1" applyFill="1" applyBorder="1" applyAlignment="1" applyProtection="1">
      <alignment wrapText="1"/>
      <protection/>
    </xf>
    <xf numFmtId="0" fontId="21" fillId="0" borderId="27" xfId="0" applyFont="1" applyBorder="1" applyAlignment="1" applyProtection="1">
      <alignment wrapText="1"/>
      <protection/>
    </xf>
    <xf numFmtId="0" fontId="21" fillId="0" borderId="30" xfId="0" applyFont="1" applyBorder="1" applyAlignment="1" applyProtection="1">
      <alignment wrapText="1"/>
      <protection/>
    </xf>
    <xf numFmtId="0" fontId="21" fillId="0" borderId="27" xfId="0" applyFont="1" applyBorder="1" applyAlignment="1" applyProtection="1">
      <alignment vertical="top" wrapText="1"/>
      <protection/>
    </xf>
    <xf numFmtId="0" fontId="21" fillId="0" borderId="30" xfId="0" applyFont="1" applyBorder="1" applyAlignment="1" applyProtection="1">
      <alignment vertical="top" wrapText="1"/>
      <protection/>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33" fillId="3" borderId="27"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0" fontId="40" fillId="0" borderId="0" xfId="0" applyFont="1" applyBorder="1" applyAlignment="1" applyProtection="1">
      <alignment vertical="center" wrapText="1"/>
      <protection/>
    </xf>
    <xf numFmtId="0" fontId="40" fillId="0" borderId="0" xfId="0" applyFont="1" applyBorder="1" applyAlignment="1" applyProtection="1" quotePrefix="1">
      <alignment vertic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41" fillId="0" borderId="33" xfId="0" applyFont="1" applyBorder="1" applyAlignment="1" applyProtection="1" quotePrefix="1">
      <alignment vertical="top" wrapText="1"/>
      <protection/>
    </xf>
    <xf numFmtId="0" fontId="42" fillId="0" borderId="0" xfId="0" applyFont="1" applyBorder="1" applyAlignment="1" applyProtection="1" quotePrefix="1">
      <alignment vertical="top" wrapText="1"/>
      <protection/>
    </xf>
    <xf numFmtId="0" fontId="42" fillId="0" borderId="0" xfId="0" applyFont="1" applyBorder="1" applyAlignment="1" applyProtection="1">
      <alignment vertical="top" wrapText="1"/>
      <protection/>
    </xf>
    <xf numFmtId="0" fontId="35" fillId="0" borderId="0" xfId="0" applyFont="1" applyBorder="1" applyAlignment="1" applyProtection="1">
      <alignment wrapText="1"/>
      <protection/>
    </xf>
    <xf numFmtId="0" fontId="42" fillId="0" borderId="0" xfId="0" applyFont="1" applyBorder="1" applyAlignment="1" applyProtection="1">
      <alignment vertical="top" wrapText="1"/>
      <protection locked="0"/>
    </xf>
    <xf numFmtId="0" fontId="40" fillId="0" borderId="0" xfId="0" applyFont="1" applyFill="1" applyBorder="1" applyAlignment="1" applyProtection="1" quotePrefix="1">
      <alignment vertical="top" wrapText="1"/>
      <protection/>
    </xf>
    <xf numFmtId="0" fontId="32" fillId="0" borderId="0" xfId="0" applyFont="1" applyBorder="1" applyAlignment="1" applyProtection="1">
      <alignment horizontal="center"/>
      <protection/>
    </xf>
    <xf numFmtId="0" fontId="35" fillId="0" borderId="0" xfId="0" applyFont="1" applyFill="1" applyBorder="1" applyAlignment="1" applyProtection="1">
      <alignment wrapText="1"/>
      <protection/>
    </xf>
    <xf numFmtId="0" fontId="35" fillId="0" borderId="0" xfId="0" applyFont="1" applyBorder="1" applyAlignment="1" applyProtection="1">
      <alignment vertical="top" wrapText="1"/>
      <protection/>
    </xf>
    <xf numFmtId="0" fontId="40" fillId="0" borderId="0" xfId="0" applyFont="1" applyBorder="1" applyAlignment="1" applyProtection="1">
      <alignment horizontal="left" vertical="center" wrapText="1"/>
      <protection/>
    </xf>
    <xf numFmtId="0" fontId="40" fillId="0" borderId="24" xfId="0" applyFont="1" applyBorder="1" applyAlignment="1" applyProtection="1">
      <alignment horizontal="left" vertical="center" wrapText="1"/>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2" fillId="0" borderId="49" xfId="0" applyFont="1" applyBorder="1" applyAlignment="1" applyProtection="1">
      <alignment horizontal="center" vertical="center"/>
      <protection/>
    </xf>
    <xf numFmtId="0" fontId="42" fillId="0" borderId="0" xfId="0" applyFont="1" applyBorder="1" applyAlignment="1" applyProtection="1">
      <alignment horizontal="left" vertical="top" wrapText="1"/>
      <protection/>
    </xf>
    <xf numFmtId="0" fontId="33" fillId="0" borderId="49" xfId="0" applyFont="1" applyBorder="1" applyAlignment="1" applyProtection="1">
      <alignment horizontal="center" wrapText="1"/>
      <protection/>
    </xf>
    <xf numFmtId="0" fontId="35" fillId="0" borderId="0" xfId="0" applyFont="1" applyFill="1" applyBorder="1" applyAlignment="1" applyProtection="1">
      <alignment horizontal="center" wrapText="1"/>
      <protection/>
    </xf>
    <xf numFmtId="0" fontId="35" fillId="0" borderId="49" xfId="0" applyFont="1" applyFill="1" applyBorder="1" applyAlignment="1" applyProtection="1">
      <alignment horizontal="center" wrapText="1"/>
      <protection/>
    </xf>
    <xf numFmtId="0" fontId="1" fillId="0" borderId="0" xfId="0" applyFont="1" applyAlignment="1" applyProtection="1">
      <alignment wrapText="1"/>
      <protection/>
    </xf>
    <xf numFmtId="0" fontId="32" fillId="5" borderId="27" xfId="0" applyFont="1" applyFill="1" applyBorder="1" applyAlignment="1" applyProtection="1">
      <alignment vertical="top"/>
      <protection locked="0"/>
    </xf>
    <xf numFmtId="0" fontId="32" fillId="5" borderId="28" xfId="0" applyFont="1" applyFill="1" applyBorder="1" applyAlignment="1" applyProtection="1">
      <alignment vertical="top"/>
      <protection locked="0"/>
    </xf>
    <xf numFmtId="0" fontId="32" fillId="5" borderId="30" xfId="0" applyFont="1" applyFill="1" applyBorder="1" applyAlignment="1" applyProtection="1">
      <alignment vertical="top"/>
      <protection locked="0"/>
    </xf>
    <xf numFmtId="49" fontId="32" fillId="5" borderId="27" xfId="0" applyNumberFormat="1" applyFont="1" applyFill="1" applyBorder="1" applyAlignment="1" applyProtection="1" quotePrefix="1">
      <alignment vertical="center" wrapText="1"/>
      <protection/>
    </xf>
    <xf numFmtId="49" fontId="32" fillId="5" borderId="28" xfId="0" applyNumberFormat="1" applyFont="1" applyFill="1" applyBorder="1" applyAlignment="1" applyProtection="1" quotePrefix="1">
      <alignment vertical="center" wrapText="1"/>
      <protection/>
    </xf>
    <xf numFmtId="49" fontId="32" fillId="5" borderId="30" xfId="0" applyNumberFormat="1" applyFont="1" applyFill="1" applyBorder="1" applyAlignment="1" applyProtection="1" quotePrefix="1">
      <alignment vertical="center" wrapText="1"/>
      <protection/>
    </xf>
    <xf numFmtId="49" fontId="32" fillId="5" borderId="27" xfId="0" applyNumberFormat="1" applyFont="1" applyFill="1" applyBorder="1" applyAlignment="1" applyProtection="1" quotePrefix="1">
      <alignment vertical="center" wrapText="1"/>
      <protection locked="0"/>
    </xf>
    <xf numFmtId="49" fontId="32" fillId="5" borderId="28" xfId="0" applyNumberFormat="1" applyFont="1" applyFill="1" applyBorder="1" applyAlignment="1" applyProtection="1" quotePrefix="1">
      <alignment vertical="center" wrapText="1"/>
      <protection locked="0"/>
    </xf>
    <xf numFmtId="49" fontId="32" fillId="5" borderId="30" xfId="0" applyNumberFormat="1" applyFont="1" applyFill="1" applyBorder="1" applyAlignment="1" applyProtection="1" quotePrefix="1">
      <alignment vertical="center" wrapText="1"/>
      <protection locked="0"/>
    </xf>
    <xf numFmtId="0" fontId="21" fillId="0" borderId="23" xfId="0" applyFont="1" applyFill="1" applyBorder="1" applyAlignment="1">
      <alignment wrapText="1"/>
    </xf>
    <xf numFmtId="0" fontId="21" fillId="0" borderId="9" xfId="0" applyFont="1" applyFill="1" applyBorder="1" applyAlignment="1">
      <alignment wrapText="1"/>
    </xf>
    <xf numFmtId="0" fontId="21" fillId="0" borderId="23" xfId="0" applyFont="1" applyBorder="1" applyAlignment="1">
      <alignment vertical="top" wrapText="1"/>
    </xf>
    <xf numFmtId="0" fontId="21" fillId="0" borderId="9" xfId="0" applyFont="1" applyBorder="1" applyAlignment="1">
      <alignment vertical="top" wrapText="1"/>
    </xf>
    <xf numFmtId="0" fontId="21" fillId="0" borderId="8" xfId="0" applyFont="1" applyFill="1" applyBorder="1" applyAlignment="1">
      <alignment horizontal="left"/>
    </xf>
    <xf numFmtId="0" fontId="21" fillId="0" borderId="23" xfId="0" applyFont="1" applyFill="1" applyBorder="1" applyAlignment="1">
      <alignment horizontal="left"/>
    </xf>
    <xf numFmtId="0" fontId="21" fillId="0" borderId="9" xfId="0" applyFont="1" applyFill="1" applyBorder="1" applyAlignment="1">
      <alignment horizontal="left"/>
    </xf>
    <xf numFmtId="0" fontId="21" fillId="0" borderId="54" xfId="0" applyFont="1" applyBorder="1"/>
    <xf numFmtId="0" fontId="21" fillId="0" borderId="55" xfId="0" applyFont="1" applyBorder="1"/>
    <xf numFmtId="0" fontId="21" fillId="0" borderId="38" xfId="0" applyFont="1" applyBorder="1"/>
    <xf numFmtId="0" fontId="21" fillId="0" borderId="53" xfId="0" applyFont="1" applyBorder="1"/>
    <xf numFmtId="0" fontId="21" fillId="0" borderId="49" xfId="0" applyFont="1" applyBorder="1"/>
    <xf numFmtId="0" fontId="21" fillId="0" borderId="39" xfId="0" applyFont="1" applyBorder="1"/>
    <xf numFmtId="0" fontId="21" fillId="0" borderId="23" xfId="0" applyFont="1" applyBorder="1" applyAlignment="1">
      <alignment wrapText="1"/>
    </xf>
    <xf numFmtId="0" fontId="21" fillId="0" borderId="9" xfId="0" applyFont="1" applyBorder="1" applyAlignment="1">
      <alignment wrapText="1"/>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wrapText="1"/>
    </xf>
    <xf numFmtId="0" fontId="1" fillId="0" borderId="16" xfId="0" applyFont="1" applyFill="1" applyBorder="1"/>
    <xf numFmtId="0" fontId="1" fillId="0" borderId="0" xfId="0" applyFont="1" applyFill="1" applyBorder="1"/>
    <xf numFmtId="0" fontId="22" fillId="0" borderId="0"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55" xfId="0" applyFont="1" applyBorder="1" applyAlignment="1">
      <alignment horizontal="left"/>
    </xf>
    <xf numFmtId="0" fontId="1" fillId="0" borderId="56" xfId="0" applyFont="1" applyBorder="1" applyAlignment="1">
      <alignment horizontal="left"/>
    </xf>
    <xf numFmtId="0" fontId="1" fillId="0" borderId="54" xfId="0" applyFont="1" applyBorder="1" applyAlignment="1">
      <alignment horizontal="left"/>
    </xf>
    <xf numFmtId="0" fontId="1" fillId="0" borderId="16" xfId="0" applyFont="1" applyFill="1" applyBorder="1" applyAlignment="1">
      <alignment wrapText="1"/>
    </xf>
    <xf numFmtId="0" fontId="21" fillId="0" borderId="0" xfId="0" applyFont="1" applyFill="1" applyBorder="1" applyAlignment="1">
      <alignment horizontal="left"/>
    </xf>
    <xf numFmtId="0" fontId="26" fillId="0" borderId="0" xfId="0" applyFont="1" applyAlignment="1">
      <alignment horizontal="center"/>
    </xf>
    <xf numFmtId="0" fontId="3" fillId="6" borderId="57" xfId="0" applyFont="1" applyFill="1" applyBorder="1" applyAlignment="1">
      <alignment horizontal="center" vertical="center"/>
    </xf>
    <xf numFmtId="0" fontId="3" fillId="6" borderId="57" xfId="0" applyFont="1" applyFill="1" applyBorder="1" applyAlignment="1">
      <alignment horizontal="center" vertical="center"/>
    </xf>
    <xf numFmtId="0" fontId="14" fillId="6" borderId="57" xfId="0" applyFont="1" applyFill="1" applyBorder="1" applyAlignment="1">
      <alignment horizontal="center" vertical="center"/>
    </xf>
    <xf numFmtId="167" fontId="21" fillId="0" borderId="27" xfId="16" applyNumberFormat="1" applyFont="1" applyFill="1" applyBorder="1" applyAlignment="1">
      <alignment horizontal="center" vertical="center" wrapText="1"/>
    </xf>
    <xf numFmtId="167" fontId="21" fillId="0" borderId="28" xfId="16" applyNumberFormat="1" applyFont="1" applyFill="1" applyBorder="1" applyAlignment="1">
      <alignment horizontal="center" vertical="center" wrapText="1"/>
    </xf>
    <xf numFmtId="167" fontId="21" fillId="0" borderId="30"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vertical="top"/>
    </xf>
    <xf numFmtId="0" fontId="0" fillId="0" borderId="24" xfId="0" applyFont="1" applyBorder="1" applyAlignment="1">
      <alignment vertical="top"/>
    </xf>
    <xf numFmtId="0" fontId="0" fillId="0" borderId="49" xfId="0" applyFont="1" applyBorder="1" applyAlignment="1">
      <alignment vertical="top"/>
    </xf>
    <xf numFmtId="0" fontId="0" fillId="0" borderId="58" xfId="0" applyFont="1" applyBorder="1" applyAlignment="1">
      <alignment vertical="top"/>
    </xf>
    <xf numFmtId="0" fontId="1" fillId="0" borderId="0" xfId="0" applyFont="1" applyAlignment="1">
      <alignment vertical="top" wrapText="1"/>
    </xf>
    <xf numFmtId="0" fontId="10" fillId="0" borderId="0" xfId="0" applyFont="1" applyAlignment="1" applyProtection="1">
      <alignment vertical="top" wrapText="1"/>
      <protection locked="0"/>
    </xf>
    <xf numFmtId="0" fontId="21" fillId="0" borderId="50" xfId="0" applyFont="1" applyBorder="1" applyAlignment="1">
      <alignment horizontal="center" wrapText="1"/>
    </xf>
    <xf numFmtId="0" fontId="21" fillId="0" borderId="51" xfId="0" applyFont="1" applyBorder="1" applyAlignment="1">
      <alignment horizontal="center" wrapText="1"/>
    </xf>
    <xf numFmtId="166" fontId="1" fillId="0" borderId="59" xfId="16" applyNumberFormat="1" applyFont="1" applyBorder="1" applyAlignment="1">
      <alignment horizontal="center"/>
    </xf>
    <xf numFmtId="166" fontId="1" fillId="0" borderId="60" xfId="16" applyNumberFormat="1" applyFont="1" applyBorder="1" applyAlignment="1">
      <alignment horizontal="center"/>
    </xf>
    <xf numFmtId="166" fontId="1" fillId="0" borderId="8" xfId="16" applyNumberFormat="1" applyFont="1" applyBorder="1" applyAlignment="1">
      <alignment horizontal="center"/>
    </xf>
    <xf numFmtId="166" fontId="1" fillId="0" borderId="61" xfId="16" applyNumberFormat="1" applyFont="1" applyBorder="1" applyAlignment="1">
      <alignment horizontal="center"/>
    </xf>
    <xf numFmtId="3" fontId="1" fillId="0" borderId="54" xfId="0" applyNumberFormat="1" applyFont="1" applyBorder="1" applyAlignment="1">
      <alignment horizontal="center" vertical="center" wrapText="1"/>
    </xf>
    <xf numFmtId="3" fontId="1" fillId="0" borderId="56"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3" fontId="1" fillId="0" borderId="58" xfId="0" applyNumberFormat="1" applyFont="1" applyBorder="1" applyAlignment="1">
      <alignment horizontal="center" vertical="center" wrapText="1"/>
    </xf>
    <xf numFmtId="0" fontId="1" fillId="0" borderId="0" xfId="0" applyFont="1"/>
    <xf numFmtId="0" fontId="10" fillId="0" borderId="0" xfId="0" applyFont="1" applyFill="1" applyAlignment="1">
      <alignment wrapText="1"/>
    </xf>
    <xf numFmtId="0" fontId="10" fillId="0" borderId="0" xfId="0" applyFont="1" applyFill="1" applyAlignment="1">
      <alignment/>
    </xf>
    <xf numFmtId="0" fontId="21" fillId="0" borderId="50" xfId="0" applyFont="1" applyFill="1" applyBorder="1" applyAlignment="1">
      <alignment horizontal="center" wrapText="1"/>
    </xf>
    <xf numFmtId="0" fontId="21" fillId="0" borderId="51" xfId="0" applyFont="1" applyFill="1" applyBorder="1" applyAlignment="1">
      <alignment horizontal="center" wrapText="1"/>
    </xf>
    <xf numFmtId="0" fontId="10" fillId="0" borderId="0" xfId="0" applyNumberFormat="1" applyFont="1" applyAlignment="1">
      <alignment horizontal="left" vertical="top" wrapText="1"/>
    </xf>
    <xf numFmtId="3" fontId="10" fillId="0" borderId="0" xfId="0" applyNumberFormat="1" applyFont="1" applyAlignment="1">
      <alignment vertical="top" wrapText="1"/>
    </xf>
    <xf numFmtId="166" fontId="2" fillId="0" borderId="53" xfId="16" applyNumberFormat="1" applyFont="1" applyBorder="1" applyAlignment="1">
      <alignment horizontal="center"/>
    </xf>
    <xf numFmtId="166" fontId="2" fillId="0" borderId="58" xfId="16" applyNumberFormat="1" applyFont="1" applyBorder="1" applyAlignment="1">
      <alignment horizontal="center"/>
    </xf>
    <xf numFmtId="0" fontId="21" fillId="0" borderId="59" xfId="0" applyFont="1" applyFill="1" applyBorder="1" applyAlignment="1">
      <alignment horizontal="left"/>
    </xf>
    <xf numFmtId="0" fontId="21" fillId="0" borderId="62" xfId="0" applyFont="1" applyFill="1" applyBorder="1" applyAlignment="1">
      <alignment horizontal="left"/>
    </xf>
    <xf numFmtId="0" fontId="21" fillId="0" borderId="63" xfId="0" applyFont="1" applyFill="1" applyBorder="1" applyAlignment="1">
      <alignment horizontal="left"/>
    </xf>
    <xf numFmtId="0" fontId="1" fillId="0" borderId="50" xfId="0" applyFont="1" applyBorder="1" applyAlignment="1">
      <alignment horizontal="center" wrapText="1"/>
    </xf>
    <xf numFmtId="0" fontId="1" fillId="0" borderId="51" xfId="0" applyFont="1" applyBorder="1" applyAlignment="1">
      <alignment horizontal="center" wrapText="1"/>
    </xf>
    <xf numFmtId="0" fontId="21" fillId="0" borderId="64" xfId="0" applyFont="1" applyBorder="1" applyAlignment="1">
      <alignment horizontal="center" wrapText="1"/>
    </xf>
    <xf numFmtId="0" fontId="21" fillId="0" borderId="65" xfId="0" applyFont="1" applyBorder="1" applyAlignment="1">
      <alignment horizontal="center" wrapText="1"/>
    </xf>
    <xf numFmtId="166" fontId="21" fillId="0" borderId="27" xfId="16" applyNumberFormat="1" applyFont="1" applyFill="1" applyBorder="1" applyAlignment="1">
      <alignment horizontal="center" vertical="center" wrapText="1"/>
    </xf>
    <xf numFmtId="166" fontId="21" fillId="0" borderId="28" xfId="16" applyNumberFormat="1" applyFont="1" applyFill="1" applyBorder="1" applyAlignment="1">
      <alignment horizontal="center" vertical="center" wrapText="1"/>
    </xf>
    <xf numFmtId="166" fontId="21" fillId="0" borderId="30" xfId="16"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14" fontId="21" fillId="0" borderId="0" xfId="0" applyNumberFormat="1"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customXml" Target="../customXml/item5.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9296400</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showGridLines="0" showRowColHeaders="0" workbookViewId="0" topLeftCell="A1">
      <selection activeCell="A14" sqref="A14"/>
    </sheetView>
  </sheetViews>
  <sheetFormatPr defaultColWidth="9.140625" defaultRowHeight="12.75"/>
  <cols>
    <col min="1" max="1" width="186.140625" style="0" customWidth="1"/>
  </cols>
  <sheetData>
    <row r="1" spans="1:9" ht="20.25" customHeight="1">
      <c r="A1" s="110"/>
      <c r="B1" s="111"/>
      <c r="C1" s="111"/>
      <c r="D1" s="111"/>
      <c r="E1" s="111"/>
      <c r="F1" s="111"/>
      <c r="G1" s="111"/>
      <c r="H1" s="111"/>
      <c r="I1" s="111"/>
    </row>
    <row r="2" spans="1:9" ht="12.75">
      <c r="A2" s="105"/>
      <c r="B2" s="105"/>
      <c r="C2" s="105"/>
      <c r="D2" s="105"/>
      <c r="E2" s="105"/>
      <c r="F2" s="105"/>
      <c r="G2" s="105"/>
      <c r="H2" s="105"/>
      <c r="I2" s="105"/>
    </row>
    <row r="3" spans="1:9" ht="29.25" customHeight="1">
      <c r="A3" s="164"/>
      <c r="B3" s="105"/>
      <c r="C3" s="105"/>
      <c r="D3" s="105"/>
      <c r="E3" s="105"/>
      <c r="F3" s="105"/>
      <c r="G3" s="105"/>
      <c r="H3" s="105"/>
      <c r="I3" s="105"/>
    </row>
    <row r="4" spans="1:9" ht="29.25" customHeight="1">
      <c r="A4" s="164"/>
      <c r="B4" s="105"/>
      <c r="C4" s="105"/>
      <c r="D4" s="105"/>
      <c r="E4" s="105"/>
      <c r="F4" s="105"/>
      <c r="G4" s="105"/>
      <c r="H4" s="105"/>
      <c r="I4" s="105"/>
    </row>
    <row r="5" spans="1:9" ht="44.25" customHeight="1">
      <c r="A5" s="165"/>
      <c r="B5" s="105"/>
      <c r="C5" s="105"/>
      <c r="D5" s="105"/>
      <c r="E5" s="105"/>
      <c r="F5" s="105"/>
      <c r="G5" s="105"/>
      <c r="H5" s="105"/>
      <c r="I5" s="105"/>
    </row>
    <row r="6" spans="1:9" ht="29.25" customHeight="1">
      <c r="A6" s="166"/>
      <c r="B6" s="105"/>
      <c r="C6" s="105"/>
      <c r="D6" s="105"/>
      <c r="E6" s="105"/>
      <c r="F6" s="105"/>
      <c r="G6" s="105"/>
      <c r="H6" s="105"/>
      <c r="I6" s="105"/>
    </row>
    <row r="7" spans="1:9" ht="29.25" customHeight="1">
      <c r="A7" s="167"/>
      <c r="B7" s="105"/>
      <c r="C7" s="105"/>
      <c r="D7" s="105"/>
      <c r="E7" s="105"/>
      <c r="F7" s="105"/>
      <c r="G7" s="105"/>
      <c r="H7" s="105"/>
      <c r="I7" s="105"/>
    </row>
    <row r="8" spans="1:9" ht="29.25" customHeight="1">
      <c r="A8" s="166"/>
      <c r="B8" s="105"/>
      <c r="C8" s="105"/>
      <c r="D8" s="105"/>
      <c r="E8" s="105"/>
      <c r="F8" s="105"/>
      <c r="G8" s="105"/>
      <c r="H8" s="105"/>
      <c r="I8" s="105"/>
    </row>
    <row r="9" spans="1:9" ht="39" customHeight="1">
      <c r="A9" s="165"/>
      <c r="B9" s="105"/>
      <c r="C9" s="105"/>
      <c r="D9" s="105"/>
      <c r="E9" s="105"/>
      <c r="F9" s="105"/>
      <c r="G9" s="105"/>
      <c r="H9" s="105"/>
      <c r="I9" s="105"/>
    </row>
    <row r="10" spans="1:9" ht="29.25" customHeight="1">
      <c r="A10" s="164"/>
      <c r="B10" s="105"/>
      <c r="C10" s="105"/>
      <c r="D10" s="105"/>
      <c r="E10" s="105"/>
      <c r="F10" s="105"/>
      <c r="G10" s="105"/>
      <c r="H10" s="105"/>
      <c r="I10" s="105"/>
    </row>
    <row r="11" spans="1:9" ht="29.25" customHeight="1">
      <c r="A11" s="166"/>
      <c r="B11" s="105"/>
      <c r="C11" s="105"/>
      <c r="D11" s="105"/>
      <c r="E11" s="105"/>
      <c r="F11" s="105"/>
      <c r="G11" s="105"/>
      <c r="H11" s="105"/>
      <c r="I11" s="105"/>
    </row>
    <row r="12" spans="1:9" ht="29.25" customHeight="1">
      <c r="A12" s="166"/>
      <c r="B12" s="105"/>
      <c r="C12" s="105"/>
      <c r="D12" s="105"/>
      <c r="E12" s="105"/>
      <c r="F12" s="105"/>
      <c r="G12" s="105"/>
      <c r="H12" s="105"/>
      <c r="I12" s="105"/>
    </row>
    <row r="13" spans="1:9" ht="29.25" customHeight="1">
      <c r="A13" s="164"/>
      <c r="B13" s="105"/>
      <c r="C13" s="105"/>
      <c r="D13" s="105"/>
      <c r="E13" s="105"/>
      <c r="F13" s="105"/>
      <c r="G13" s="105"/>
      <c r="H13" s="105"/>
      <c r="I13" s="105"/>
    </row>
    <row r="14" spans="1:9" ht="29.25" customHeight="1">
      <c r="A14" s="164"/>
      <c r="B14" s="105"/>
      <c r="C14" s="105"/>
      <c r="D14" s="105"/>
      <c r="E14" s="105"/>
      <c r="F14" s="105"/>
      <c r="G14" s="105"/>
      <c r="H14" s="105"/>
      <c r="I14" s="105"/>
    </row>
    <row r="15" spans="1:9" ht="29.25" customHeight="1">
      <c r="A15" s="164"/>
      <c r="B15" s="105"/>
      <c r="C15" s="105"/>
      <c r="D15" s="105"/>
      <c r="E15" s="105"/>
      <c r="F15" s="105"/>
      <c r="G15" s="105"/>
      <c r="H15" s="105"/>
      <c r="I15" s="105"/>
    </row>
    <row r="18" ht="18.75">
      <c r="A18" s="106"/>
    </row>
    <row r="19" ht="18.75">
      <c r="A19" s="106"/>
    </row>
    <row r="20" ht="15">
      <c r="A20" s="169"/>
    </row>
    <row r="21" ht="267" customHeight="1">
      <c r="A21" s="168"/>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I343"/>
  <sheetViews>
    <sheetView showGridLines="0" zoomScale="80" zoomScaleNormal="80" workbookViewId="0" topLeftCell="A96">
      <selection activeCell="C174" sqref="C174:N174"/>
    </sheetView>
  </sheetViews>
  <sheetFormatPr defaultColWidth="9.140625" defaultRowHeight="12.75"/>
  <cols>
    <col min="1" max="1" width="2.00390625" style="105" customWidth="1"/>
    <col min="2" max="2" width="2.8515625" style="105" customWidth="1"/>
    <col min="3" max="3" width="41.8515625" style="105" customWidth="1"/>
    <col min="4" max="4" width="12.8515625" style="105" customWidth="1"/>
    <col min="5" max="5" width="63.140625" style="105" customWidth="1"/>
    <col min="6" max="6" width="21.8515625" style="105" customWidth="1"/>
    <col min="7" max="7" width="15.8515625" style="105" customWidth="1"/>
    <col min="8" max="8" width="15.140625" style="105" customWidth="1"/>
    <col min="9" max="9" width="17.140625" style="105" customWidth="1"/>
    <col min="10" max="12" width="14.8515625" style="105" customWidth="1"/>
    <col min="13" max="13" width="16.140625" style="105" customWidth="1"/>
    <col min="14" max="14" width="13.8515625" style="105" customWidth="1"/>
    <col min="15" max="15" width="3.00390625" style="105" customWidth="1"/>
    <col min="16" max="16384" width="9.140625" style="105" customWidth="1"/>
  </cols>
  <sheetData>
    <row r="1" ht="18">
      <c r="C1" s="107"/>
    </row>
    <row r="2" spans="3:14" ht="23">
      <c r="C2" s="367" t="s">
        <v>60</v>
      </c>
      <c r="D2" s="367"/>
      <c r="E2" s="367"/>
      <c r="F2" s="367"/>
      <c r="G2" s="367"/>
      <c r="H2" s="367"/>
      <c r="I2" s="367"/>
      <c r="J2" s="367"/>
      <c r="K2" s="367"/>
      <c r="L2" s="367"/>
      <c r="M2" s="367"/>
      <c r="N2" s="178"/>
    </row>
    <row r="3" ht="14">
      <c r="C3" s="112"/>
    </row>
    <row r="4" spans="3:12" ht="14">
      <c r="C4" s="231" t="s">
        <v>67</v>
      </c>
      <c r="I4" s="176"/>
      <c r="J4" s="112" t="s">
        <v>98</v>
      </c>
      <c r="K4" s="112"/>
      <c r="L4" s="112"/>
    </row>
    <row r="5" spans="3:12" ht="14">
      <c r="C5" s="231" t="s">
        <v>68</v>
      </c>
      <c r="I5" s="175"/>
      <c r="J5" s="112" t="s">
        <v>97</v>
      </c>
      <c r="K5" s="112"/>
      <c r="L5" s="112"/>
    </row>
    <row r="6" ht="13" thickBot="1"/>
    <row r="7" spans="2:15" ht="18.5" thickTop="1">
      <c r="B7" s="207"/>
      <c r="C7" s="232" t="s">
        <v>91</v>
      </c>
      <c r="D7" s="233"/>
      <c r="E7" s="233"/>
      <c r="F7" s="233"/>
      <c r="G7" s="115"/>
      <c r="H7" s="115"/>
      <c r="I7" s="115"/>
      <c r="J7" s="115"/>
      <c r="K7" s="115"/>
      <c r="L7" s="115"/>
      <c r="M7" s="115"/>
      <c r="N7" s="115"/>
      <c r="O7" s="208"/>
    </row>
    <row r="8" spans="2:15" ht="12.75">
      <c r="B8" s="209"/>
      <c r="C8" s="234"/>
      <c r="D8" s="234"/>
      <c r="E8" s="234"/>
      <c r="F8" s="234"/>
      <c r="G8" s="116"/>
      <c r="H8" s="116"/>
      <c r="I8" s="116"/>
      <c r="J8" s="116"/>
      <c r="K8" s="116"/>
      <c r="L8" s="116"/>
      <c r="M8" s="116"/>
      <c r="N8" s="116"/>
      <c r="O8" s="210"/>
    </row>
    <row r="9" spans="2:15" ht="13.5" thickBot="1">
      <c r="B9" s="209"/>
      <c r="C9" s="235" t="s">
        <v>63</v>
      </c>
      <c r="D9" s="235" t="s">
        <v>64</v>
      </c>
      <c r="E9" s="235"/>
      <c r="F9" s="235"/>
      <c r="G9" s="235" t="s">
        <v>65</v>
      </c>
      <c r="H9" s="124"/>
      <c r="I9" s="124"/>
      <c r="J9" s="124"/>
      <c r="K9" s="124"/>
      <c r="L9" s="124"/>
      <c r="M9" s="124"/>
      <c r="N9" s="116"/>
      <c r="O9" s="210"/>
    </row>
    <row r="10" spans="2:15" ht="32.25" customHeight="1" thickBot="1" thickTop="1">
      <c r="B10" s="209"/>
      <c r="C10" s="258" t="s">
        <v>139</v>
      </c>
      <c r="D10" s="234"/>
      <c r="E10" s="234"/>
      <c r="F10" s="234"/>
      <c r="G10" s="138" t="s">
        <v>144</v>
      </c>
      <c r="H10" s="139"/>
      <c r="I10" s="139"/>
      <c r="J10" s="139"/>
      <c r="K10" s="139"/>
      <c r="L10" s="139"/>
      <c r="M10" s="140"/>
      <c r="N10" s="116"/>
      <c r="O10" s="210"/>
    </row>
    <row r="11" spans="2:15" ht="15" thickBot="1">
      <c r="B11" s="209"/>
      <c r="C11" s="236" t="s">
        <v>0</v>
      </c>
      <c r="D11" s="351" t="s">
        <v>76</v>
      </c>
      <c r="E11" s="351"/>
      <c r="F11" s="352"/>
      <c r="G11" s="138" t="s">
        <v>144</v>
      </c>
      <c r="H11" s="139"/>
      <c r="I11" s="139"/>
      <c r="J11" s="139"/>
      <c r="K11" s="139"/>
      <c r="L11" s="139"/>
      <c r="M11" s="140"/>
      <c r="N11" s="116"/>
      <c r="O11" s="211"/>
    </row>
    <row r="12" spans="2:15" ht="15" thickBot="1">
      <c r="B12" s="209"/>
      <c r="C12" s="237" t="s">
        <v>1</v>
      </c>
      <c r="D12" s="345" t="s">
        <v>75</v>
      </c>
      <c r="E12" s="345"/>
      <c r="F12" s="346"/>
      <c r="G12" s="138" t="s">
        <v>145</v>
      </c>
      <c r="H12" s="139"/>
      <c r="I12" s="139"/>
      <c r="J12" s="139"/>
      <c r="K12" s="139"/>
      <c r="L12" s="139"/>
      <c r="M12" s="140"/>
      <c r="N12" s="116"/>
      <c r="O12" s="212"/>
    </row>
    <row r="13" spans="2:15" ht="15" thickBot="1">
      <c r="B13" s="209"/>
      <c r="C13" s="237" t="s">
        <v>10</v>
      </c>
      <c r="D13" s="345" t="s">
        <v>74</v>
      </c>
      <c r="E13" s="345"/>
      <c r="F13" s="346"/>
      <c r="G13" s="138" t="s">
        <v>146</v>
      </c>
      <c r="H13" s="139"/>
      <c r="I13" s="139"/>
      <c r="J13" s="139"/>
      <c r="K13" s="139"/>
      <c r="L13" s="139"/>
      <c r="M13" s="140"/>
      <c r="N13" s="116"/>
      <c r="O13" s="213"/>
    </row>
    <row r="14" spans="2:15" ht="15" thickBot="1">
      <c r="B14" s="209"/>
      <c r="C14" s="237" t="s">
        <v>9</v>
      </c>
      <c r="D14" s="361" t="s">
        <v>73</v>
      </c>
      <c r="E14" s="345"/>
      <c r="F14" s="346"/>
      <c r="G14" s="138" t="s">
        <v>147</v>
      </c>
      <c r="H14" s="139"/>
      <c r="I14" s="139"/>
      <c r="J14" s="139"/>
      <c r="K14" s="139"/>
      <c r="L14" s="139"/>
      <c r="M14" s="140"/>
      <c r="N14" s="116"/>
      <c r="O14" s="212"/>
    </row>
    <row r="15" spans="2:15" ht="15" thickBot="1">
      <c r="B15" s="209"/>
      <c r="C15" s="238" t="s">
        <v>2</v>
      </c>
      <c r="D15" s="345" t="s">
        <v>72</v>
      </c>
      <c r="E15" s="345"/>
      <c r="F15" s="346"/>
      <c r="G15" s="138" t="s">
        <v>148</v>
      </c>
      <c r="H15" s="139"/>
      <c r="I15" s="139"/>
      <c r="J15" s="139"/>
      <c r="K15" s="139"/>
      <c r="L15" s="139"/>
      <c r="M15" s="140"/>
      <c r="N15" s="116"/>
      <c r="O15" s="213"/>
    </row>
    <row r="16" spans="2:15" ht="17.25" customHeight="1" thickBot="1">
      <c r="B16" s="209"/>
      <c r="C16" s="238" t="s">
        <v>8</v>
      </c>
      <c r="D16" s="345" t="s">
        <v>103</v>
      </c>
      <c r="E16" s="345"/>
      <c r="F16" s="239"/>
      <c r="G16" s="186" t="s">
        <v>149</v>
      </c>
      <c r="H16" s="117"/>
      <c r="I16" s="117"/>
      <c r="J16" s="118"/>
      <c r="K16" s="118"/>
      <c r="L16" s="118"/>
      <c r="M16" s="118"/>
      <c r="N16" s="118"/>
      <c r="O16" s="213"/>
    </row>
    <row r="17" spans="2:15" ht="15" customHeight="1" thickBot="1">
      <c r="B17" s="209"/>
      <c r="C17" s="240" t="s">
        <v>16</v>
      </c>
      <c r="D17" s="345" t="s">
        <v>69</v>
      </c>
      <c r="E17" s="345"/>
      <c r="F17" s="346"/>
      <c r="G17" s="141">
        <v>10</v>
      </c>
      <c r="H17" s="117"/>
      <c r="I17" s="117"/>
      <c r="J17" s="118"/>
      <c r="K17" s="118"/>
      <c r="L17" s="118"/>
      <c r="M17" s="118"/>
      <c r="N17" s="118"/>
      <c r="O17" s="210"/>
    </row>
    <row r="18" spans="2:15" ht="15" thickBot="1">
      <c r="B18" s="209"/>
      <c r="C18" s="241" t="s">
        <v>27</v>
      </c>
      <c r="D18" s="351" t="s">
        <v>70</v>
      </c>
      <c r="E18" s="351"/>
      <c r="F18" s="352"/>
      <c r="G18" s="142" t="s">
        <v>48</v>
      </c>
      <c r="H18" s="117"/>
      <c r="I18" s="117"/>
      <c r="J18" s="118"/>
      <c r="K18" s="118"/>
      <c r="L18" s="118"/>
      <c r="M18" s="118"/>
      <c r="N18" s="118"/>
      <c r="O18" s="210"/>
    </row>
    <row r="19" spans="2:16" ht="15" thickBot="1">
      <c r="B19" s="209"/>
      <c r="C19" s="241" t="s">
        <v>38</v>
      </c>
      <c r="D19" s="351" t="s">
        <v>131</v>
      </c>
      <c r="E19" s="351"/>
      <c r="F19" s="352"/>
      <c r="G19" s="187">
        <v>2021</v>
      </c>
      <c r="H19" s="117"/>
      <c r="I19" s="117"/>
      <c r="J19" s="118"/>
      <c r="K19" s="118"/>
      <c r="L19" s="118"/>
      <c r="M19" s="118"/>
      <c r="N19" s="118"/>
      <c r="O19" s="210"/>
      <c r="P19" s="214"/>
    </row>
    <row r="20" spans="2:15" ht="28.5" thickBot="1">
      <c r="B20" s="209"/>
      <c r="C20" s="242"/>
      <c r="D20" s="243"/>
      <c r="E20" s="243"/>
      <c r="F20" s="243"/>
      <c r="G20" s="369" t="s">
        <v>34</v>
      </c>
      <c r="H20" s="369"/>
      <c r="I20" s="369"/>
      <c r="J20" s="245" t="s">
        <v>35</v>
      </c>
      <c r="K20" s="246" t="s">
        <v>5</v>
      </c>
      <c r="L20" s="246" t="s">
        <v>104</v>
      </c>
      <c r="O20" s="210"/>
    </row>
    <row r="21" spans="2:15" ht="15" thickBot="1">
      <c r="B21" s="209"/>
      <c r="C21" s="242" t="s">
        <v>61</v>
      </c>
      <c r="D21" s="244" t="s">
        <v>71</v>
      </c>
      <c r="E21" s="244"/>
      <c r="F21" s="244"/>
      <c r="G21" s="143" t="s">
        <v>145</v>
      </c>
      <c r="H21" s="144"/>
      <c r="I21" s="145"/>
      <c r="J21" s="146" t="s">
        <v>150</v>
      </c>
      <c r="K21" s="146" t="s">
        <v>151</v>
      </c>
      <c r="L21" s="327" t="s">
        <v>152</v>
      </c>
      <c r="O21" s="210"/>
    </row>
    <row r="22" spans="2:15" ht="15" thickBot="1">
      <c r="B22" s="209"/>
      <c r="C22" s="242"/>
      <c r="D22" s="244"/>
      <c r="E22" s="244"/>
      <c r="F22" s="244"/>
      <c r="G22" s="143"/>
      <c r="H22" s="144"/>
      <c r="I22" s="145"/>
      <c r="J22" s="146"/>
      <c r="K22" s="146"/>
      <c r="L22" s="146"/>
      <c r="O22" s="210"/>
    </row>
    <row r="23" spans="2:15" ht="15" thickBot="1">
      <c r="B23" s="209"/>
      <c r="C23" s="242"/>
      <c r="D23" s="244"/>
      <c r="E23" s="244"/>
      <c r="F23" s="244"/>
      <c r="G23" s="143"/>
      <c r="H23" s="144"/>
      <c r="I23" s="145"/>
      <c r="J23" s="146"/>
      <c r="K23" s="146"/>
      <c r="L23" s="146"/>
      <c r="O23" s="210"/>
    </row>
    <row r="24" spans="2:15" ht="15" thickBot="1">
      <c r="B24" s="209"/>
      <c r="C24" s="242"/>
      <c r="D24" s="244"/>
      <c r="E24" s="244"/>
      <c r="F24" s="244"/>
      <c r="G24" s="143"/>
      <c r="H24" s="144"/>
      <c r="I24" s="145"/>
      <c r="J24" s="146"/>
      <c r="K24" s="146"/>
      <c r="L24" s="146"/>
      <c r="O24" s="210"/>
    </row>
    <row r="25" spans="2:15" ht="15" thickBot="1">
      <c r="B25" s="209"/>
      <c r="C25" s="242"/>
      <c r="D25" s="244"/>
      <c r="E25" s="244"/>
      <c r="F25" s="244"/>
      <c r="G25" s="143"/>
      <c r="H25" s="144"/>
      <c r="I25" s="145"/>
      <c r="J25" s="146"/>
      <c r="K25" s="146"/>
      <c r="L25" s="146"/>
      <c r="O25" s="210"/>
    </row>
    <row r="26" spans="2:15" ht="15" thickBot="1">
      <c r="B26" s="209"/>
      <c r="C26" s="242"/>
      <c r="D26" s="244"/>
      <c r="E26" s="244"/>
      <c r="F26" s="244"/>
      <c r="G26" s="143"/>
      <c r="H26" s="144"/>
      <c r="I26" s="145"/>
      <c r="J26" s="146"/>
      <c r="K26" s="146"/>
      <c r="L26" s="146"/>
      <c r="O26" s="210"/>
    </row>
    <row r="27" spans="2:15" ht="14.5" hidden="1" thickBot="1">
      <c r="B27" s="209"/>
      <c r="C27" s="242"/>
      <c r="D27" s="228"/>
      <c r="E27" s="243"/>
      <c r="F27" s="243"/>
      <c r="G27" s="113"/>
      <c r="H27" s="119"/>
      <c r="I27" s="119"/>
      <c r="J27" s="121"/>
      <c r="K27" s="121"/>
      <c r="L27" s="121"/>
      <c r="M27" s="121"/>
      <c r="N27" s="121"/>
      <c r="O27" s="210"/>
    </row>
    <row r="28" spans="2:15" ht="14.5" thickBot="1">
      <c r="B28" s="209"/>
      <c r="C28" s="242"/>
      <c r="D28" s="243"/>
      <c r="E28" s="243"/>
      <c r="F28" s="243"/>
      <c r="G28" s="119"/>
      <c r="H28" s="119"/>
      <c r="I28" s="119"/>
      <c r="J28" s="121"/>
      <c r="K28" s="121"/>
      <c r="L28" s="121"/>
      <c r="M28" s="121"/>
      <c r="N28" s="121"/>
      <c r="O28" s="210"/>
    </row>
    <row r="29" spans="2:15" ht="15" thickBot="1">
      <c r="B29" s="209"/>
      <c r="C29" s="242" t="s">
        <v>62</v>
      </c>
      <c r="D29" s="244" t="s">
        <v>102</v>
      </c>
      <c r="E29" s="243"/>
      <c r="F29" s="243"/>
      <c r="G29" s="185"/>
      <c r="H29" s="185"/>
      <c r="I29" s="185"/>
      <c r="M29" s="121"/>
      <c r="N29" s="121"/>
      <c r="O29" s="210"/>
    </row>
    <row r="30" spans="2:15" ht="15" hidden="1" thickBot="1">
      <c r="B30" s="209"/>
      <c r="C30" s="119"/>
      <c r="D30" s="122"/>
      <c r="E30" s="120"/>
      <c r="F30" s="120"/>
      <c r="G30" s="147"/>
      <c r="H30" s="147"/>
      <c r="I30" s="147"/>
      <c r="M30" s="121"/>
      <c r="N30" s="121"/>
      <c r="O30" s="210"/>
    </row>
    <row r="31" spans="2:15" ht="15" hidden="1" thickBot="1">
      <c r="B31" s="209"/>
      <c r="C31" s="119"/>
      <c r="D31" s="122"/>
      <c r="E31" s="120"/>
      <c r="F31" s="120"/>
      <c r="G31" s="120"/>
      <c r="H31" s="120"/>
      <c r="I31" s="215" t="s">
        <v>48</v>
      </c>
      <c r="J31" s="215" t="s">
        <v>50</v>
      </c>
      <c r="K31" s="299"/>
      <c r="L31" s="299"/>
      <c r="M31" s="121"/>
      <c r="N31" s="121"/>
      <c r="O31" s="210"/>
    </row>
    <row r="32" spans="2:15" ht="13" thickBot="1">
      <c r="B32" s="216"/>
      <c r="C32" s="123"/>
      <c r="D32" s="123"/>
      <c r="E32" s="123"/>
      <c r="F32" s="123"/>
      <c r="G32" s="123"/>
      <c r="H32" s="123"/>
      <c r="I32" s="123"/>
      <c r="J32" s="124"/>
      <c r="K32" s="124"/>
      <c r="L32" s="124"/>
      <c r="M32" s="124"/>
      <c r="N32" s="124"/>
      <c r="O32" s="217"/>
    </row>
    <row r="33" spans="2:15" ht="13.5" thickBot="1" thickTop="1">
      <c r="B33" s="116"/>
      <c r="C33" s="125"/>
      <c r="D33" s="125"/>
      <c r="E33" s="125"/>
      <c r="F33" s="125"/>
      <c r="G33" s="125"/>
      <c r="H33" s="125"/>
      <c r="I33" s="125"/>
      <c r="J33" s="116"/>
      <c r="K33" s="116"/>
      <c r="L33" s="116"/>
      <c r="M33" s="116"/>
      <c r="N33" s="116"/>
      <c r="O33" s="116"/>
    </row>
    <row r="34" spans="2:15" ht="18.5" thickTop="1">
      <c r="B34" s="207"/>
      <c r="C34" s="126" t="s">
        <v>92</v>
      </c>
      <c r="D34" s="127"/>
      <c r="E34" s="127"/>
      <c r="F34" s="127"/>
      <c r="G34" s="127"/>
      <c r="H34" s="127"/>
      <c r="I34" s="127"/>
      <c r="J34" s="115"/>
      <c r="K34" s="115"/>
      <c r="L34" s="115"/>
      <c r="M34" s="115"/>
      <c r="N34" s="115"/>
      <c r="O34" s="208"/>
    </row>
    <row r="35" spans="2:15" ht="6.75" customHeight="1">
      <c r="B35" s="209"/>
      <c r="C35" s="125"/>
      <c r="D35" s="125"/>
      <c r="E35" s="125"/>
      <c r="F35" s="125"/>
      <c r="G35" s="125"/>
      <c r="H35" s="125"/>
      <c r="I35" s="125"/>
      <c r="J35" s="116"/>
      <c r="K35" s="116"/>
      <c r="L35" s="116"/>
      <c r="M35" s="116"/>
      <c r="N35" s="116"/>
      <c r="O35" s="210"/>
    </row>
    <row r="36" spans="2:15" ht="117.75" customHeight="1">
      <c r="B36" s="209"/>
      <c r="C36" s="370" t="s">
        <v>123</v>
      </c>
      <c r="D36" s="370"/>
      <c r="E36" s="370"/>
      <c r="F36" s="370"/>
      <c r="G36" s="370"/>
      <c r="H36" s="370"/>
      <c r="I36" s="370"/>
      <c r="J36" s="370"/>
      <c r="K36" s="370"/>
      <c r="L36" s="370"/>
      <c r="M36" s="370"/>
      <c r="N36" s="182"/>
      <c r="O36" s="210"/>
    </row>
    <row r="37" spans="2:15" ht="16.5" customHeight="1" thickBot="1">
      <c r="B37" s="209"/>
      <c r="C37" s="235" t="s">
        <v>63</v>
      </c>
      <c r="D37" s="235" t="s">
        <v>64</v>
      </c>
      <c r="E37" s="235"/>
      <c r="F37" s="235"/>
      <c r="G37" s="235" t="s">
        <v>65</v>
      </c>
      <c r="H37" s="247"/>
      <c r="I37" s="247"/>
      <c r="J37" s="247"/>
      <c r="K37" s="247"/>
      <c r="L37" s="247"/>
      <c r="M37" s="247"/>
      <c r="N37" s="116"/>
      <c r="O37" s="210"/>
    </row>
    <row r="38" spans="2:15" ht="6.75" customHeight="1" thickBot="1" thickTop="1">
      <c r="B38" s="209"/>
      <c r="C38" s="119"/>
      <c r="D38" s="128"/>
      <c r="E38" s="128"/>
      <c r="F38" s="128"/>
      <c r="G38" s="119"/>
      <c r="H38" s="119"/>
      <c r="I38" s="119"/>
      <c r="J38" s="121"/>
      <c r="K38" s="121"/>
      <c r="L38" s="121"/>
      <c r="M38" s="121"/>
      <c r="N38" s="121"/>
      <c r="O38" s="210"/>
    </row>
    <row r="39" spans="2:15" ht="28.5" customHeight="1" thickBot="1">
      <c r="B39" s="209"/>
      <c r="C39" s="316" t="s">
        <v>133</v>
      </c>
      <c r="D39" s="360" t="s">
        <v>134</v>
      </c>
      <c r="E39" s="360"/>
      <c r="F39" s="360"/>
      <c r="G39" s="194" t="s">
        <v>44</v>
      </c>
      <c r="H39" s="119"/>
      <c r="I39" s="119"/>
      <c r="J39" s="121"/>
      <c r="K39" s="121"/>
      <c r="L39" s="121"/>
      <c r="M39" s="121"/>
      <c r="N39" s="121"/>
      <c r="O39" s="210"/>
    </row>
    <row r="40" spans="2:15" ht="28.5" customHeight="1" thickBot="1">
      <c r="B40" s="209"/>
      <c r="C40" s="248" t="s">
        <v>36</v>
      </c>
      <c r="D40" s="365" t="s">
        <v>77</v>
      </c>
      <c r="E40" s="365"/>
      <c r="F40" s="366"/>
      <c r="G40" s="317"/>
      <c r="H40" s="119"/>
      <c r="I40" s="119"/>
      <c r="J40" s="121"/>
      <c r="K40" s="121"/>
      <c r="L40" s="121"/>
      <c r="M40" s="121"/>
      <c r="N40" s="121"/>
      <c r="O40" s="210"/>
    </row>
    <row r="41" spans="2:15" ht="27" customHeight="1" thickBot="1">
      <c r="B41" s="209"/>
      <c r="C41" s="248" t="s">
        <v>37</v>
      </c>
      <c r="D41" s="365" t="s">
        <v>78</v>
      </c>
      <c r="E41" s="365"/>
      <c r="F41" s="366"/>
      <c r="G41" s="318"/>
      <c r="H41" s="119"/>
      <c r="I41" s="119"/>
      <c r="J41" s="121"/>
      <c r="K41" s="121"/>
      <c r="L41" s="121"/>
      <c r="M41" s="121"/>
      <c r="N41" s="121"/>
      <c r="O41" s="210"/>
    </row>
    <row r="42" spans="2:15" ht="12.75" customHeight="1" thickBot="1">
      <c r="B42" s="209"/>
      <c r="C42" s="114"/>
      <c r="D42" s="180"/>
      <c r="E42" s="180"/>
      <c r="F42" s="180"/>
      <c r="G42" s="180"/>
      <c r="H42" s="119"/>
      <c r="I42" s="119"/>
      <c r="J42" s="121"/>
      <c r="K42" s="121"/>
      <c r="L42" s="121"/>
      <c r="M42" s="121"/>
      <c r="N42" s="121"/>
      <c r="O42" s="210"/>
    </row>
    <row r="43" spans="2:15" ht="42" customHeight="1" thickBot="1">
      <c r="B43" s="209"/>
      <c r="C43" s="248" t="s">
        <v>118</v>
      </c>
      <c r="D43" s="353" t="s">
        <v>153</v>
      </c>
      <c r="E43" s="354"/>
      <c r="F43" s="354"/>
      <c r="G43" s="354"/>
      <c r="H43" s="354"/>
      <c r="I43" s="355"/>
      <c r="J43" s="121"/>
      <c r="K43" s="121"/>
      <c r="L43" s="121"/>
      <c r="M43" s="121"/>
      <c r="N43" s="121"/>
      <c r="O43" s="210"/>
    </row>
    <row r="44" spans="2:15" ht="13" thickBot="1">
      <c r="B44" s="216"/>
      <c r="C44" s="123"/>
      <c r="D44" s="123"/>
      <c r="E44" s="123"/>
      <c r="F44" s="123"/>
      <c r="G44" s="123"/>
      <c r="H44" s="123"/>
      <c r="I44" s="123"/>
      <c r="J44" s="124"/>
      <c r="K44" s="124"/>
      <c r="L44" s="124"/>
      <c r="M44" s="124"/>
      <c r="N44" s="124"/>
      <c r="O44" s="217"/>
    </row>
    <row r="45" spans="2:15" ht="13.5" thickBot="1" thickTop="1">
      <c r="B45" s="116"/>
      <c r="C45" s="125"/>
      <c r="D45" s="125"/>
      <c r="E45" s="125"/>
      <c r="F45" s="125"/>
      <c r="G45" s="125"/>
      <c r="H45" s="125"/>
      <c r="I45" s="125"/>
      <c r="J45" s="116"/>
      <c r="K45" s="116"/>
      <c r="L45" s="116"/>
      <c r="M45" s="116"/>
      <c r="N45" s="116"/>
      <c r="O45" s="116"/>
    </row>
    <row r="46" spans="2:15" ht="18.5" thickTop="1">
      <c r="B46" s="207"/>
      <c r="C46" s="249" t="s">
        <v>93</v>
      </c>
      <c r="D46" s="250"/>
      <c r="E46" s="250"/>
      <c r="F46" s="250"/>
      <c r="G46" s="250"/>
      <c r="H46" s="250"/>
      <c r="I46" s="250"/>
      <c r="J46" s="233"/>
      <c r="K46" s="233"/>
      <c r="L46" s="233"/>
      <c r="M46" s="233"/>
      <c r="N46" s="115"/>
      <c r="O46" s="208"/>
    </row>
    <row r="47" spans="2:15" ht="11.25" customHeight="1">
      <c r="B47" s="209"/>
      <c r="C47" s="251"/>
      <c r="D47" s="252"/>
      <c r="E47" s="252"/>
      <c r="F47" s="252"/>
      <c r="G47" s="252"/>
      <c r="H47" s="252"/>
      <c r="I47" s="252"/>
      <c r="J47" s="234"/>
      <c r="K47" s="234"/>
      <c r="L47" s="234"/>
      <c r="M47" s="234"/>
      <c r="N47" s="116"/>
      <c r="O47" s="210"/>
    </row>
    <row r="48" spans="2:15" ht="196.5" customHeight="1" thickBot="1">
      <c r="B48" s="209"/>
      <c r="C48" s="356" t="s">
        <v>99</v>
      </c>
      <c r="D48" s="356"/>
      <c r="E48" s="356"/>
      <c r="F48" s="356"/>
      <c r="G48" s="356"/>
      <c r="H48" s="356"/>
      <c r="I48" s="356"/>
      <c r="J48" s="356"/>
      <c r="K48" s="356"/>
      <c r="L48" s="356"/>
      <c r="M48" s="356"/>
      <c r="N48" s="188"/>
      <c r="O48" s="210"/>
    </row>
    <row r="49" spans="2:22" ht="14" thickTop="1">
      <c r="B49" s="209"/>
      <c r="C49" s="130"/>
      <c r="D49" s="131" t="s">
        <v>50</v>
      </c>
      <c r="E49" s="130"/>
      <c r="F49" s="130"/>
      <c r="G49" s="130"/>
      <c r="H49" s="130"/>
      <c r="I49" s="130"/>
      <c r="J49" s="130"/>
      <c r="K49" s="130"/>
      <c r="L49" s="130"/>
      <c r="M49" s="130"/>
      <c r="N49" s="130"/>
      <c r="O49" s="218"/>
      <c r="P49" s="219"/>
      <c r="Q49" s="219"/>
      <c r="R49" s="219"/>
      <c r="S49" s="219"/>
      <c r="T49" s="220"/>
      <c r="U49" s="220"/>
      <c r="V49" s="220"/>
    </row>
    <row r="50" spans="2:15" ht="15.5">
      <c r="B50" s="209"/>
      <c r="C50" s="253" t="s">
        <v>95</v>
      </c>
      <c r="D50" s="116"/>
      <c r="E50" s="116"/>
      <c r="F50" s="116"/>
      <c r="G50" s="125"/>
      <c r="H50" s="125"/>
      <c r="I50" s="125"/>
      <c r="J50" s="116"/>
      <c r="K50" s="116"/>
      <c r="L50" s="116"/>
      <c r="M50" s="116"/>
      <c r="N50" s="116"/>
      <c r="O50" s="210"/>
    </row>
    <row r="51" spans="2:15" ht="8.25" customHeight="1" thickBot="1">
      <c r="B51" s="209"/>
      <c r="C51" s="254"/>
      <c r="D51" s="116"/>
      <c r="E51" s="116"/>
      <c r="F51" s="116"/>
      <c r="G51" s="125"/>
      <c r="H51" s="125"/>
      <c r="I51" s="125"/>
      <c r="J51" s="116"/>
      <c r="K51" s="116"/>
      <c r="L51" s="116"/>
      <c r="M51" s="116"/>
      <c r="N51" s="116"/>
      <c r="O51" s="210"/>
    </row>
    <row r="52" spans="2:15" ht="29.5" thickBot="1">
      <c r="B52" s="209"/>
      <c r="C52" s="255" t="s">
        <v>79</v>
      </c>
      <c r="D52" s="194" t="s">
        <v>44</v>
      </c>
      <c r="E52" s="255" t="s">
        <v>81</v>
      </c>
      <c r="F52" s="148"/>
      <c r="G52" s="121"/>
      <c r="I52" s="119"/>
      <c r="J52" s="121"/>
      <c r="K52" s="121"/>
      <c r="L52" s="121"/>
      <c r="O52" s="210"/>
    </row>
    <row r="53" spans="2:15" ht="15" thickBot="1">
      <c r="B53" s="209"/>
      <c r="C53" s="256"/>
      <c r="D53" s="121"/>
      <c r="E53" s="258"/>
      <c r="F53" s="121"/>
      <c r="G53" s="119"/>
      <c r="H53" s="119"/>
      <c r="I53" s="119"/>
      <c r="J53" s="121"/>
      <c r="K53" s="121"/>
      <c r="L53" s="121"/>
      <c r="M53" s="121"/>
      <c r="N53" s="121"/>
      <c r="O53" s="210"/>
    </row>
    <row r="54" spans="2:15" ht="29.5" thickBot="1">
      <c r="B54" s="209"/>
      <c r="C54" s="255" t="s">
        <v>80</v>
      </c>
      <c r="D54" s="194" t="s">
        <v>44</v>
      </c>
      <c r="E54" s="255" t="s">
        <v>82</v>
      </c>
      <c r="F54" s="148"/>
      <c r="G54" s="121"/>
      <c r="H54" s="119"/>
      <c r="I54" s="119"/>
      <c r="J54" s="121"/>
      <c r="K54" s="121"/>
      <c r="L54" s="121"/>
      <c r="M54" s="121"/>
      <c r="N54" s="121"/>
      <c r="O54" s="210"/>
    </row>
    <row r="55" spans="2:15" ht="15" customHeight="1">
      <c r="B55" s="209"/>
      <c r="C55" s="256"/>
      <c r="D55" s="121"/>
      <c r="E55" s="121"/>
      <c r="F55" s="121"/>
      <c r="G55" s="119"/>
      <c r="H55" s="119"/>
      <c r="I55" s="119"/>
      <c r="J55" s="121"/>
      <c r="K55" s="121"/>
      <c r="L55" s="121"/>
      <c r="M55" s="121"/>
      <c r="N55" s="121"/>
      <c r="O55" s="210"/>
    </row>
    <row r="56" spans="2:15" ht="14.5">
      <c r="B56" s="209"/>
      <c r="C56" s="244" t="s">
        <v>83</v>
      </c>
      <c r="D56" s="119"/>
      <c r="E56" s="119"/>
      <c r="F56" s="119"/>
      <c r="G56" s="119"/>
      <c r="H56" s="119"/>
      <c r="I56" s="119"/>
      <c r="J56" s="119"/>
      <c r="K56" s="119"/>
      <c r="L56" s="119"/>
      <c r="M56" s="119"/>
      <c r="N56" s="119"/>
      <c r="O56" s="210"/>
    </row>
    <row r="57" spans="2:15" ht="41.25" customHeight="1" thickBot="1">
      <c r="B57" s="209"/>
      <c r="C57" s="257" t="s">
        <v>34</v>
      </c>
      <c r="D57" s="259" t="s">
        <v>39</v>
      </c>
      <c r="E57" s="371" t="s">
        <v>20</v>
      </c>
      <c r="F57" s="371"/>
      <c r="G57" s="260">
        <v>2021</v>
      </c>
      <c r="H57" s="261">
        <f>G57+1</f>
        <v>2022</v>
      </c>
      <c r="I57" s="261">
        <f>H57+1</f>
        <v>2023</v>
      </c>
      <c r="J57" s="261">
        <f>I57+1</f>
        <v>2024</v>
      </c>
      <c r="K57" s="261">
        <f>J57+1</f>
        <v>2025</v>
      </c>
      <c r="L57" s="261">
        <f>K57+1</f>
        <v>2026</v>
      </c>
      <c r="M57" s="262" t="s">
        <v>41</v>
      </c>
      <c r="N57" s="262" t="str">
        <f>CONCATENATE("Sum of Revenues Prior to ",G$19)</f>
        <v>Sum of Revenues Prior to 2021</v>
      </c>
      <c r="O57" s="210"/>
    </row>
    <row r="58" spans="2:15" ht="15" thickBot="1">
      <c r="B58" s="209"/>
      <c r="C58" s="157" t="s">
        <v>145</v>
      </c>
      <c r="D58" s="158" t="s">
        <v>50</v>
      </c>
      <c r="E58" s="347" t="s">
        <v>155</v>
      </c>
      <c r="F58" s="348"/>
      <c r="G58" s="151">
        <v>1720000</v>
      </c>
      <c r="H58" s="151">
        <v>2644500</v>
      </c>
      <c r="I58" s="151">
        <v>2723835</v>
      </c>
      <c r="J58" s="151">
        <v>2805550</v>
      </c>
      <c r="K58" s="151">
        <v>2889717</v>
      </c>
      <c r="L58" s="151">
        <v>2976408</v>
      </c>
      <c r="M58" s="151">
        <v>13386799</v>
      </c>
      <c r="N58" s="192"/>
      <c r="O58" s="210"/>
    </row>
    <row r="59" spans="2:15" ht="15" thickBot="1">
      <c r="B59" s="209"/>
      <c r="C59" s="157"/>
      <c r="D59" s="158" t="s">
        <v>50</v>
      </c>
      <c r="E59" s="149"/>
      <c r="F59" s="150"/>
      <c r="G59" s="151"/>
      <c r="H59" s="151"/>
      <c r="I59" s="152"/>
      <c r="J59" s="152"/>
      <c r="K59" s="152"/>
      <c r="L59" s="152"/>
      <c r="M59" s="152"/>
      <c r="N59" s="192"/>
      <c r="O59" s="210"/>
    </row>
    <row r="60" spans="2:15" ht="15" hidden="1" thickBot="1">
      <c r="B60" s="209"/>
      <c r="C60" s="157"/>
      <c r="D60" s="158" t="s">
        <v>50</v>
      </c>
      <c r="E60" s="149"/>
      <c r="F60" s="150"/>
      <c r="G60" s="151"/>
      <c r="H60" s="151"/>
      <c r="I60" s="152"/>
      <c r="J60" s="301"/>
      <c r="K60" s="302"/>
      <c r="L60" s="302"/>
      <c r="M60" s="191"/>
      <c r="N60" s="192"/>
      <c r="O60" s="210"/>
    </row>
    <row r="61" spans="2:15" ht="15" hidden="1" thickBot="1">
      <c r="B61" s="209"/>
      <c r="C61" s="157"/>
      <c r="D61" s="158" t="s">
        <v>50</v>
      </c>
      <c r="E61" s="149"/>
      <c r="F61" s="150"/>
      <c r="G61" s="151"/>
      <c r="H61" s="151"/>
      <c r="I61" s="152"/>
      <c r="J61" s="151"/>
      <c r="K61" s="191"/>
      <c r="L61" s="191"/>
      <c r="M61" s="191"/>
      <c r="N61" s="192"/>
      <c r="O61" s="210"/>
    </row>
    <row r="62" spans="2:15" ht="15" hidden="1" thickBot="1">
      <c r="B62" s="209"/>
      <c r="C62" s="157"/>
      <c r="D62" s="158" t="s">
        <v>50</v>
      </c>
      <c r="E62" s="149"/>
      <c r="F62" s="150"/>
      <c r="G62" s="151"/>
      <c r="H62" s="151"/>
      <c r="I62" s="152"/>
      <c r="J62" s="151"/>
      <c r="K62" s="191"/>
      <c r="L62" s="191"/>
      <c r="M62" s="191"/>
      <c r="N62" s="192"/>
      <c r="O62" s="210"/>
    </row>
    <row r="63" spans="2:15" ht="15" hidden="1" thickBot="1">
      <c r="B63" s="209"/>
      <c r="C63" s="157"/>
      <c r="D63" s="158" t="s">
        <v>50</v>
      </c>
      <c r="E63" s="149"/>
      <c r="F63" s="150"/>
      <c r="G63" s="151"/>
      <c r="H63" s="151"/>
      <c r="I63" s="152"/>
      <c r="J63" s="151"/>
      <c r="K63" s="191"/>
      <c r="L63" s="191"/>
      <c r="M63" s="191"/>
      <c r="N63" s="192"/>
      <c r="O63" s="210"/>
    </row>
    <row r="64" spans="2:15" ht="13" thickBot="1">
      <c r="B64" s="209"/>
      <c r="C64" s="136"/>
      <c r="D64" s="136"/>
      <c r="E64" s="136"/>
      <c r="F64" s="136"/>
      <c r="G64" s="136"/>
      <c r="H64" s="136"/>
      <c r="I64" s="136"/>
      <c r="J64" s="137"/>
      <c r="K64" s="137"/>
      <c r="L64" s="137"/>
      <c r="M64" s="137"/>
      <c r="N64" s="116"/>
      <c r="O64" s="210"/>
    </row>
    <row r="65" spans="2:15" ht="13" thickTop="1">
      <c r="B65" s="209"/>
      <c r="C65" s="125"/>
      <c r="D65" s="125"/>
      <c r="E65" s="125"/>
      <c r="F65" s="125"/>
      <c r="G65" s="125"/>
      <c r="H65" s="125"/>
      <c r="I65" s="125"/>
      <c r="J65" s="116"/>
      <c r="K65" s="116"/>
      <c r="L65" s="116"/>
      <c r="M65" s="116"/>
      <c r="N65" s="116"/>
      <c r="O65" s="210"/>
    </row>
    <row r="66" spans="2:15" ht="15.5">
      <c r="B66" s="209"/>
      <c r="C66" s="253" t="s">
        <v>94</v>
      </c>
      <c r="D66" s="252"/>
      <c r="E66" s="252"/>
      <c r="F66" s="252"/>
      <c r="G66" s="252"/>
      <c r="H66" s="252"/>
      <c r="I66" s="252"/>
      <c r="J66" s="234"/>
      <c r="K66" s="234"/>
      <c r="L66" s="234"/>
      <c r="M66" s="234"/>
      <c r="N66" s="116"/>
      <c r="O66" s="210"/>
    </row>
    <row r="67" spans="2:15" ht="7.5" customHeight="1">
      <c r="B67" s="209"/>
      <c r="C67" s="253"/>
      <c r="D67" s="252"/>
      <c r="E67" s="252"/>
      <c r="F67" s="252"/>
      <c r="G67" s="252"/>
      <c r="H67" s="252"/>
      <c r="I67" s="252"/>
      <c r="J67" s="234"/>
      <c r="K67" s="234"/>
      <c r="L67" s="234"/>
      <c r="M67" s="234"/>
      <c r="N67" s="116"/>
      <c r="O67" s="210"/>
    </row>
    <row r="68" spans="2:35" ht="15" customHeight="1">
      <c r="B68" s="209"/>
      <c r="C68" s="357" t="s">
        <v>84</v>
      </c>
      <c r="D68" s="358"/>
      <c r="E68" s="358"/>
      <c r="F68" s="358"/>
      <c r="G68" s="358"/>
      <c r="H68" s="358"/>
      <c r="I68" s="358"/>
      <c r="J68" s="358"/>
      <c r="K68" s="358"/>
      <c r="L68" s="358"/>
      <c r="M68" s="358"/>
      <c r="N68" s="183"/>
      <c r="O68" s="221"/>
      <c r="P68" s="222"/>
      <c r="Q68" s="222"/>
      <c r="R68" s="222"/>
      <c r="S68" s="222"/>
      <c r="T68" s="116"/>
      <c r="U68" s="116"/>
      <c r="V68" s="116"/>
      <c r="W68" s="116"/>
      <c r="X68" s="116"/>
      <c r="Y68" s="116"/>
      <c r="Z68" s="116"/>
      <c r="AA68" s="116"/>
      <c r="AB68" s="116"/>
      <c r="AC68" s="116"/>
      <c r="AD68" s="116"/>
      <c r="AE68" s="116"/>
      <c r="AF68" s="116"/>
      <c r="AG68" s="116"/>
      <c r="AH68" s="116"/>
      <c r="AI68" s="116"/>
    </row>
    <row r="69" spans="2:15" ht="9" customHeight="1">
      <c r="B69" s="209"/>
      <c r="C69" s="368"/>
      <c r="D69" s="368"/>
      <c r="E69" s="368"/>
      <c r="F69" s="368"/>
      <c r="G69" s="263"/>
      <c r="H69" s="263"/>
      <c r="I69" s="263"/>
      <c r="J69" s="264"/>
      <c r="K69" s="264"/>
      <c r="L69" s="264"/>
      <c r="M69" s="264"/>
      <c r="N69" s="132"/>
      <c r="O69" s="210"/>
    </row>
    <row r="70" spans="2:15" ht="19.5" customHeight="1">
      <c r="B70" s="209"/>
      <c r="C70" s="265" t="s">
        <v>66</v>
      </c>
      <c r="D70" s="266"/>
      <c r="E70" s="266"/>
      <c r="F70" s="266"/>
      <c r="G70" s="263"/>
      <c r="H70" s="263"/>
      <c r="I70" s="263"/>
      <c r="J70" s="264"/>
      <c r="K70" s="264"/>
      <c r="L70" s="264"/>
      <c r="M70" s="264"/>
      <c r="N70" s="132"/>
      <c r="O70" s="210"/>
    </row>
    <row r="71" spans="2:15" ht="13.5" customHeight="1">
      <c r="B71" s="209"/>
      <c r="C71" s="267" t="s">
        <v>21</v>
      </c>
      <c r="D71" s="268"/>
      <c r="E71" s="365" t="s">
        <v>85</v>
      </c>
      <c r="F71" s="365"/>
      <c r="G71" s="365"/>
      <c r="H71" s="365"/>
      <c r="I71" s="365"/>
      <c r="J71" s="365"/>
      <c r="K71" s="365"/>
      <c r="L71" s="365"/>
      <c r="M71" s="365"/>
      <c r="N71" s="180"/>
      <c r="O71" s="210"/>
    </row>
    <row r="72" spans="2:15" ht="13.5" customHeight="1">
      <c r="B72" s="209"/>
      <c r="C72" s="267" t="s">
        <v>25</v>
      </c>
      <c r="D72" s="268"/>
      <c r="E72" s="349" t="s">
        <v>86</v>
      </c>
      <c r="F72" s="349"/>
      <c r="G72" s="349"/>
      <c r="H72" s="349"/>
      <c r="I72" s="349"/>
      <c r="J72" s="349"/>
      <c r="K72" s="349"/>
      <c r="L72" s="349"/>
      <c r="M72" s="349"/>
      <c r="N72" s="181"/>
      <c r="O72" s="210"/>
    </row>
    <row r="73" spans="2:15" ht="14.5">
      <c r="B73" s="209"/>
      <c r="C73" s="267" t="s">
        <v>53</v>
      </c>
      <c r="D73" s="268"/>
      <c r="E73" s="349" t="s">
        <v>87</v>
      </c>
      <c r="F73" s="350"/>
      <c r="G73" s="350"/>
      <c r="H73" s="350"/>
      <c r="I73" s="350"/>
      <c r="J73" s="350"/>
      <c r="K73" s="350"/>
      <c r="L73" s="350"/>
      <c r="M73" s="350"/>
      <c r="N73" s="179"/>
      <c r="O73" s="210"/>
    </row>
    <row r="74" spans="2:15" ht="14.5">
      <c r="B74" s="209"/>
      <c r="C74" s="359" t="s">
        <v>55</v>
      </c>
      <c r="D74" s="359"/>
      <c r="E74" s="349" t="s">
        <v>88</v>
      </c>
      <c r="F74" s="350"/>
      <c r="G74" s="350"/>
      <c r="H74" s="350"/>
      <c r="I74" s="350"/>
      <c r="J74" s="350"/>
      <c r="K74" s="350"/>
      <c r="L74" s="350"/>
      <c r="M74" s="350"/>
      <c r="N74" s="179"/>
      <c r="O74" s="210"/>
    </row>
    <row r="75" spans="2:15" ht="14.25" customHeight="1">
      <c r="B75" s="209"/>
      <c r="C75" s="363" t="s">
        <v>56</v>
      </c>
      <c r="D75" s="363"/>
      <c r="E75" s="349" t="s">
        <v>89</v>
      </c>
      <c r="F75" s="349"/>
      <c r="G75" s="349"/>
      <c r="H75" s="349"/>
      <c r="I75" s="349"/>
      <c r="J75" s="349"/>
      <c r="K75" s="349"/>
      <c r="L75" s="349"/>
      <c r="M75" s="349"/>
      <c r="N75" s="181"/>
      <c r="O75" s="210"/>
    </row>
    <row r="76" spans="2:15" ht="14.5">
      <c r="B76" s="209"/>
      <c r="C76" s="359" t="s">
        <v>57</v>
      </c>
      <c r="D76" s="359"/>
      <c r="E76" s="349"/>
      <c r="F76" s="350"/>
      <c r="G76" s="350"/>
      <c r="H76" s="350"/>
      <c r="I76" s="350"/>
      <c r="J76" s="350"/>
      <c r="K76" s="350"/>
      <c r="L76" s="350"/>
      <c r="M76" s="350"/>
      <c r="N76" s="179"/>
      <c r="O76" s="210"/>
    </row>
    <row r="77" spans="2:15" ht="15" customHeight="1">
      <c r="B77" s="209"/>
      <c r="C77" s="364" t="s">
        <v>26</v>
      </c>
      <c r="D77" s="364"/>
      <c r="E77" s="349" t="s">
        <v>90</v>
      </c>
      <c r="F77" s="350"/>
      <c r="G77" s="350"/>
      <c r="H77" s="350"/>
      <c r="I77" s="350"/>
      <c r="J77" s="350"/>
      <c r="K77" s="350"/>
      <c r="L77" s="350"/>
      <c r="M77" s="350"/>
      <c r="N77" s="179"/>
      <c r="O77" s="210"/>
    </row>
    <row r="78" spans="2:15" ht="14.5">
      <c r="B78" s="209"/>
      <c r="C78" s="266"/>
      <c r="D78" s="266"/>
      <c r="E78" s="269"/>
      <c r="F78" s="269"/>
      <c r="G78" s="243"/>
      <c r="H78" s="243"/>
      <c r="I78" s="243"/>
      <c r="J78" s="270"/>
      <c r="K78" s="270"/>
      <c r="L78" s="270"/>
      <c r="M78" s="270"/>
      <c r="N78" s="133"/>
      <c r="O78" s="210"/>
    </row>
    <row r="79" spans="2:15" ht="14.5" thickBot="1">
      <c r="B79" s="209"/>
      <c r="C79" s="271" t="s">
        <v>42</v>
      </c>
      <c r="D79" s="121"/>
      <c r="E79" s="121"/>
      <c r="F79" s="121"/>
      <c r="G79" s="119"/>
      <c r="H79" s="119"/>
      <c r="I79" s="119"/>
      <c r="J79" s="121"/>
      <c r="K79" s="121"/>
      <c r="L79" s="121"/>
      <c r="M79" s="121"/>
      <c r="N79" s="121"/>
      <c r="O79" s="210"/>
    </row>
    <row r="80" spans="2:15" ht="14.5" thickBot="1">
      <c r="B80" s="209"/>
      <c r="C80" s="242" t="s">
        <v>18</v>
      </c>
      <c r="D80" s="121"/>
      <c r="E80" s="156"/>
      <c r="F80" s="121"/>
      <c r="G80" s="242" t="s">
        <v>11</v>
      </c>
      <c r="H80" s="119"/>
      <c r="I80" s="159" t="s">
        <v>50</v>
      </c>
      <c r="J80" s="121"/>
      <c r="K80" s="121"/>
      <c r="L80" s="121"/>
      <c r="M80" s="121"/>
      <c r="N80" s="121"/>
      <c r="O80" s="210"/>
    </row>
    <row r="81" spans="2:15" ht="43" thickBot="1">
      <c r="B81" s="209"/>
      <c r="C81" s="332" t="s">
        <v>40</v>
      </c>
      <c r="D81" s="332"/>
      <c r="E81" s="331" t="s">
        <v>22</v>
      </c>
      <c r="F81" s="331"/>
      <c r="G81" s="260">
        <f>$G$57</f>
        <v>2021</v>
      </c>
      <c r="H81" s="261">
        <f>G81+1</f>
        <v>2022</v>
      </c>
      <c r="I81" s="261">
        <f>H81+1</f>
        <v>2023</v>
      </c>
      <c r="J81" s="261">
        <f>I81+1</f>
        <v>2024</v>
      </c>
      <c r="K81" s="261">
        <f>J81+1</f>
        <v>2025</v>
      </c>
      <c r="L81" s="261">
        <f>K81+1</f>
        <v>2026</v>
      </c>
      <c r="M81" s="262" t="s">
        <v>41</v>
      </c>
      <c r="N81" s="262" t="str">
        <f>CONCATENATE("Sum of Expenditures Prior to ",G$19)</f>
        <v>Sum of Expenditures Prior to 2021</v>
      </c>
      <c r="O81" s="210"/>
    </row>
    <row r="82" spans="2:15" ht="15" thickBot="1">
      <c r="B82" s="209"/>
      <c r="C82" s="272" t="s">
        <v>21</v>
      </c>
      <c r="D82" s="273"/>
      <c r="E82" s="153"/>
      <c r="F82" s="154"/>
      <c r="G82" s="155"/>
      <c r="H82" s="151"/>
      <c r="I82" s="152"/>
      <c r="J82" s="151"/>
      <c r="K82" s="151"/>
      <c r="L82" s="151"/>
      <c r="M82" s="151"/>
      <c r="N82" s="192"/>
      <c r="O82" s="210"/>
    </row>
    <row r="83" spans="2:15" ht="15" thickBot="1">
      <c r="B83" s="209"/>
      <c r="C83" s="272" t="s">
        <v>25</v>
      </c>
      <c r="D83" s="273"/>
      <c r="E83" s="153"/>
      <c r="F83" s="154"/>
      <c r="G83" s="155"/>
      <c r="H83" s="151"/>
      <c r="I83" s="152"/>
      <c r="J83" s="151"/>
      <c r="K83" s="151"/>
      <c r="L83" s="151"/>
      <c r="M83" s="151"/>
      <c r="N83" s="192"/>
      <c r="O83" s="210"/>
    </row>
    <row r="84" spans="2:15" ht="15" thickBot="1">
      <c r="B84" s="209"/>
      <c r="C84" s="272" t="s">
        <v>53</v>
      </c>
      <c r="D84" s="273"/>
      <c r="E84" s="153"/>
      <c r="F84" s="154"/>
      <c r="G84" s="155"/>
      <c r="H84" s="151"/>
      <c r="I84" s="152"/>
      <c r="J84" s="151"/>
      <c r="K84" s="151"/>
      <c r="L84" s="151"/>
      <c r="M84" s="151"/>
      <c r="N84" s="192"/>
      <c r="O84" s="210"/>
    </row>
    <row r="85" spans="2:15" ht="14.25" customHeight="1" thickBot="1">
      <c r="B85" s="209"/>
      <c r="C85" s="335" t="s">
        <v>55</v>
      </c>
      <c r="D85" s="336"/>
      <c r="E85" s="153"/>
      <c r="F85" s="154"/>
      <c r="G85" s="155"/>
      <c r="H85" s="151"/>
      <c r="I85" s="152"/>
      <c r="J85" s="151"/>
      <c r="K85" s="151"/>
      <c r="L85" s="151"/>
      <c r="M85" s="151"/>
      <c r="N85" s="192"/>
      <c r="O85" s="210"/>
    </row>
    <row r="86" spans="2:15" ht="15" customHeight="1" thickBot="1">
      <c r="B86" s="209"/>
      <c r="C86" s="333" t="s">
        <v>56</v>
      </c>
      <c r="D86" s="334"/>
      <c r="E86" s="153"/>
      <c r="F86" s="154"/>
      <c r="G86" s="155"/>
      <c r="H86" s="151"/>
      <c r="I86" s="152"/>
      <c r="J86" s="151"/>
      <c r="K86" s="151"/>
      <c r="L86" s="151"/>
      <c r="M86" s="151"/>
      <c r="N86" s="192"/>
      <c r="O86" s="210"/>
    </row>
    <row r="87" spans="2:15" ht="14.25" customHeight="1" thickBot="1">
      <c r="B87" s="209"/>
      <c r="C87" s="335" t="s">
        <v>57</v>
      </c>
      <c r="D87" s="336"/>
      <c r="E87" s="153"/>
      <c r="F87" s="154"/>
      <c r="G87" s="155"/>
      <c r="H87" s="151"/>
      <c r="I87" s="152"/>
      <c r="J87" s="151"/>
      <c r="K87" s="151"/>
      <c r="L87" s="151"/>
      <c r="M87" s="151"/>
      <c r="N87" s="192"/>
      <c r="O87" s="210"/>
    </row>
    <row r="88" spans="2:15" ht="15" thickBot="1">
      <c r="B88" s="209"/>
      <c r="C88" s="337" t="s">
        <v>26</v>
      </c>
      <c r="D88" s="338"/>
      <c r="E88" s="153"/>
      <c r="F88" s="154"/>
      <c r="G88" s="155"/>
      <c r="H88" s="151"/>
      <c r="I88" s="152"/>
      <c r="J88" s="151"/>
      <c r="K88" s="151"/>
      <c r="L88" s="151"/>
      <c r="M88" s="151"/>
      <c r="N88" s="192"/>
      <c r="O88" s="210"/>
    </row>
    <row r="89" spans="2:15" ht="14">
      <c r="B89" s="209"/>
      <c r="C89" s="119"/>
      <c r="D89" s="119"/>
      <c r="E89" s="119"/>
      <c r="F89" s="119"/>
      <c r="G89" s="119"/>
      <c r="H89" s="119"/>
      <c r="I89" s="119"/>
      <c r="J89" s="121"/>
      <c r="K89" s="121"/>
      <c r="L89" s="121"/>
      <c r="M89" s="121"/>
      <c r="N89" s="121"/>
      <c r="O89" s="210"/>
    </row>
    <row r="90" spans="2:15" ht="14.5" thickBot="1">
      <c r="B90" s="209"/>
      <c r="C90" s="271" t="s">
        <v>45</v>
      </c>
      <c r="D90" s="258"/>
      <c r="E90" s="121"/>
      <c r="F90" s="121"/>
      <c r="G90" s="119"/>
      <c r="H90" s="119"/>
      <c r="I90" s="119"/>
      <c r="J90" s="121"/>
      <c r="K90" s="121"/>
      <c r="L90" s="121"/>
      <c r="M90" s="121"/>
      <c r="N90" s="121"/>
      <c r="O90" s="210"/>
    </row>
    <row r="91" spans="2:15" ht="14.5" thickBot="1">
      <c r="B91" s="209"/>
      <c r="C91" s="242" t="s">
        <v>18</v>
      </c>
      <c r="D91" s="258"/>
      <c r="E91" s="156"/>
      <c r="F91" s="121"/>
      <c r="G91" s="242" t="s">
        <v>11</v>
      </c>
      <c r="H91" s="119"/>
      <c r="I91" s="160" t="s">
        <v>50</v>
      </c>
      <c r="J91" s="121"/>
      <c r="K91" s="121"/>
      <c r="L91" s="121"/>
      <c r="M91" s="121"/>
      <c r="N91" s="121"/>
      <c r="O91" s="210"/>
    </row>
    <row r="92" spans="2:15" ht="43" thickBot="1">
      <c r="B92" s="209"/>
      <c r="C92" s="332" t="s">
        <v>40</v>
      </c>
      <c r="D92" s="332"/>
      <c r="E92" s="331" t="s">
        <v>22</v>
      </c>
      <c r="F92" s="331"/>
      <c r="G92" s="260">
        <f>$G$57</f>
        <v>2021</v>
      </c>
      <c r="H92" s="261">
        <f>G92+1</f>
        <v>2022</v>
      </c>
      <c r="I92" s="261">
        <f>H92+1</f>
        <v>2023</v>
      </c>
      <c r="J92" s="261">
        <f>I92+1</f>
        <v>2024</v>
      </c>
      <c r="K92" s="261">
        <f>J92+1</f>
        <v>2025</v>
      </c>
      <c r="L92" s="261">
        <f>K92+1</f>
        <v>2026</v>
      </c>
      <c r="M92" s="262" t="s">
        <v>41</v>
      </c>
      <c r="N92" s="262" t="str">
        <f>CONCATENATE("Sum of Expenditures Prior to ",G$19)</f>
        <v>Sum of Expenditures Prior to 2021</v>
      </c>
      <c r="O92" s="210"/>
    </row>
    <row r="93" spans="2:15" ht="15" thickBot="1">
      <c r="B93" s="209"/>
      <c r="C93" s="272" t="s">
        <v>21</v>
      </c>
      <c r="D93" s="273"/>
      <c r="E93" s="153"/>
      <c r="F93" s="154"/>
      <c r="G93" s="155"/>
      <c r="H93" s="151"/>
      <c r="I93" s="152"/>
      <c r="J93" s="151"/>
      <c r="K93" s="151"/>
      <c r="L93" s="151"/>
      <c r="M93" s="151"/>
      <c r="N93" s="192"/>
      <c r="O93" s="210"/>
    </row>
    <row r="94" spans="2:15" ht="15" thickBot="1">
      <c r="B94" s="209"/>
      <c r="C94" s="272" t="s">
        <v>25</v>
      </c>
      <c r="D94" s="273"/>
      <c r="E94" s="153"/>
      <c r="F94" s="154"/>
      <c r="G94" s="155"/>
      <c r="H94" s="151"/>
      <c r="I94" s="152"/>
      <c r="J94" s="151"/>
      <c r="K94" s="151"/>
      <c r="L94" s="151"/>
      <c r="M94" s="151"/>
      <c r="N94" s="192"/>
      <c r="O94" s="210"/>
    </row>
    <row r="95" spans="2:15" ht="15" thickBot="1">
      <c r="B95" s="209"/>
      <c r="C95" s="272" t="s">
        <v>53</v>
      </c>
      <c r="D95" s="273"/>
      <c r="E95" s="153"/>
      <c r="F95" s="154"/>
      <c r="G95" s="155"/>
      <c r="H95" s="151"/>
      <c r="I95" s="152"/>
      <c r="J95" s="151"/>
      <c r="K95" s="151"/>
      <c r="L95" s="151"/>
      <c r="M95" s="151"/>
      <c r="N95" s="192"/>
      <c r="O95" s="210"/>
    </row>
    <row r="96" spans="2:15" ht="15" thickBot="1">
      <c r="B96" s="209"/>
      <c r="C96" s="335" t="s">
        <v>55</v>
      </c>
      <c r="D96" s="336"/>
      <c r="E96" s="153"/>
      <c r="F96" s="154"/>
      <c r="G96" s="155"/>
      <c r="H96" s="151"/>
      <c r="I96" s="152"/>
      <c r="J96" s="151"/>
      <c r="K96" s="151"/>
      <c r="L96" s="151"/>
      <c r="M96" s="151"/>
      <c r="N96" s="192"/>
      <c r="O96" s="210"/>
    </row>
    <row r="97" spans="2:15" ht="15" thickBot="1">
      <c r="B97" s="209"/>
      <c r="C97" s="333" t="s">
        <v>56</v>
      </c>
      <c r="D97" s="334"/>
      <c r="E97" s="153"/>
      <c r="F97" s="154"/>
      <c r="G97" s="155"/>
      <c r="H97" s="151"/>
      <c r="I97" s="152"/>
      <c r="J97" s="151"/>
      <c r="K97" s="151"/>
      <c r="L97" s="151"/>
      <c r="M97" s="151"/>
      <c r="N97" s="192"/>
      <c r="O97" s="210"/>
    </row>
    <row r="98" spans="2:15" ht="15" thickBot="1">
      <c r="B98" s="209"/>
      <c r="C98" s="335" t="s">
        <v>57</v>
      </c>
      <c r="D98" s="336"/>
      <c r="E98" s="153"/>
      <c r="F98" s="154"/>
      <c r="G98" s="155"/>
      <c r="H98" s="151"/>
      <c r="I98" s="152"/>
      <c r="J98" s="151"/>
      <c r="K98" s="151"/>
      <c r="L98" s="151"/>
      <c r="M98" s="151"/>
      <c r="N98" s="192"/>
      <c r="O98" s="210"/>
    </row>
    <row r="99" spans="2:15" ht="15" thickBot="1">
      <c r="B99" s="209"/>
      <c r="C99" s="337" t="s">
        <v>26</v>
      </c>
      <c r="D99" s="338"/>
      <c r="E99" s="153"/>
      <c r="F99" s="154"/>
      <c r="G99" s="155"/>
      <c r="H99" s="151"/>
      <c r="I99" s="152"/>
      <c r="J99" s="151"/>
      <c r="K99" s="151"/>
      <c r="L99" s="151"/>
      <c r="M99" s="151"/>
      <c r="N99" s="192"/>
      <c r="O99" s="210"/>
    </row>
    <row r="100" spans="2:15" ht="14" hidden="1">
      <c r="B100" s="209"/>
      <c r="C100" s="119"/>
      <c r="D100" s="119"/>
      <c r="E100" s="119"/>
      <c r="F100" s="119"/>
      <c r="G100" s="119"/>
      <c r="H100" s="119"/>
      <c r="I100" s="119"/>
      <c r="J100" s="121"/>
      <c r="K100" s="121"/>
      <c r="L100" s="121"/>
      <c r="M100" s="121"/>
      <c r="N100" s="121"/>
      <c r="O100" s="210"/>
    </row>
    <row r="101" spans="2:15" ht="14.5" hidden="1" thickBot="1">
      <c r="B101" s="209"/>
      <c r="C101" s="271" t="s">
        <v>46</v>
      </c>
      <c r="D101" s="258"/>
      <c r="E101" s="121"/>
      <c r="F101" s="121"/>
      <c r="G101" s="119"/>
      <c r="H101" s="119"/>
      <c r="I101" s="119"/>
      <c r="J101" s="121"/>
      <c r="K101" s="121"/>
      <c r="L101" s="121"/>
      <c r="M101" s="121"/>
      <c r="N101" s="121"/>
      <c r="O101" s="210"/>
    </row>
    <row r="102" spans="2:15" ht="14.5" hidden="1" thickBot="1">
      <c r="B102" s="209"/>
      <c r="C102" s="242" t="s">
        <v>18</v>
      </c>
      <c r="D102" s="258"/>
      <c r="E102" s="156"/>
      <c r="F102" s="121"/>
      <c r="G102" s="242" t="s">
        <v>11</v>
      </c>
      <c r="H102" s="119"/>
      <c r="I102" s="160" t="s">
        <v>50</v>
      </c>
      <c r="J102" s="121"/>
      <c r="K102" s="121"/>
      <c r="L102" s="121"/>
      <c r="M102" s="121"/>
      <c r="N102" s="121"/>
      <c r="O102" s="210"/>
    </row>
    <row r="103" spans="2:15" ht="43" hidden="1" thickBot="1">
      <c r="B103" s="209"/>
      <c r="C103" s="332" t="s">
        <v>40</v>
      </c>
      <c r="D103" s="332"/>
      <c r="E103" s="331" t="s">
        <v>22</v>
      </c>
      <c r="F103" s="331"/>
      <c r="G103" s="260">
        <f>$G$57</f>
        <v>2021</v>
      </c>
      <c r="H103" s="261">
        <f>G103+1</f>
        <v>2022</v>
      </c>
      <c r="I103" s="261">
        <f>H103+1</f>
        <v>2023</v>
      </c>
      <c r="J103" s="261">
        <f>I103+1</f>
        <v>2024</v>
      </c>
      <c r="K103" s="261"/>
      <c r="L103" s="261"/>
      <c r="M103" s="262" t="s">
        <v>41</v>
      </c>
      <c r="N103" s="262" t="str">
        <f>CONCATENATE("Sum of Expenditures Prior to ",G$19)</f>
        <v>Sum of Expenditures Prior to 2021</v>
      </c>
      <c r="O103" s="210"/>
    </row>
    <row r="104" spans="2:15" ht="15" hidden="1" thickBot="1">
      <c r="B104" s="209"/>
      <c r="C104" s="272" t="s">
        <v>21</v>
      </c>
      <c r="D104" s="273"/>
      <c r="E104" s="153"/>
      <c r="F104" s="154"/>
      <c r="G104" s="155"/>
      <c r="H104" s="151"/>
      <c r="I104" s="152"/>
      <c r="J104" s="151"/>
      <c r="K104" s="151"/>
      <c r="L104" s="151"/>
      <c r="M104" s="151"/>
      <c r="N104" s="192"/>
      <c r="O104" s="210"/>
    </row>
    <row r="105" spans="2:15" ht="15" hidden="1" thickBot="1">
      <c r="B105" s="209"/>
      <c r="C105" s="272" t="s">
        <v>25</v>
      </c>
      <c r="D105" s="273"/>
      <c r="E105" s="153"/>
      <c r="F105" s="154"/>
      <c r="G105" s="155"/>
      <c r="H105" s="151"/>
      <c r="I105" s="152"/>
      <c r="J105" s="151"/>
      <c r="K105" s="151"/>
      <c r="L105" s="151"/>
      <c r="M105" s="151"/>
      <c r="N105" s="192"/>
      <c r="O105" s="210"/>
    </row>
    <row r="106" spans="2:15" ht="15" hidden="1" thickBot="1">
      <c r="B106" s="209"/>
      <c r="C106" s="272" t="s">
        <v>53</v>
      </c>
      <c r="D106" s="273"/>
      <c r="E106" s="153"/>
      <c r="F106" s="154"/>
      <c r="G106" s="155"/>
      <c r="H106" s="151"/>
      <c r="I106" s="152"/>
      <c r="J106" s="151"/>
      <c r="K106" s="151"/>
      <c r="L106" s="151"/>
      <c r="M106" s="151"/>
      <c r="N106" s="192"/>
      <c r="O106" s="210"/>
    </row>
    <row r="107" spans="2:15" ht="15" hidden="1" thickBot="1">
      <c r="B107" s="209"/>
      <c r="C107" s="335" t="s">
        <v>55</v>
      </c>
      <c r="D107" s="336"/>
      <c r="E107" s="153"/>
      <c r="F107" s="154"/>
      <c r="G107" s="155"/>
      <c r="H107" s="151"/>
      <c r="I107" s="152"/>
      <c r="J107" s="151"/>
      <c r="K107" s="151"/>
      <c r="L107" s="151"/>
      <c r="M107" s="151"/>
      <c r="N107" s="192"/>
      <c r="O107" s="210"/>
    </row>
    <row r="108" spans="2:15" ht="15" hidden="1" thickBot="1">
      <c r="B108" s="209"/>
      <c r="C108" s="333" t="s">
        <v>56</v>
      </c>
      <c r="D108" s="334"/>
      <c r="E108" s="153"/>
      <c r="F108" s="154"/>
      <c r="G108" s="155"/>
      <c r="H108" s="151"/>
      <c r="I108" s="152"/>
      <c r="J108" s="151"/>
      <c r="K108" s="151"/>
      <c r="L108" s="151"/>
      <c r="M108" s="151"/>
      <c r="N108" s="192"/>
      <c r="O108" s="210"/>
    </row>
    <row r="109" spans="2:15" ht="15" hidden="1" thickBot="1">
      <c r="B109" s="209"/>
      <c r="C109" s="335" t="s">
        <v>57</v>
      </c>
      <c r="D109" s="336"/>
      <c r="E109" s="153"/>
      <c r="F109" s="154"/>
      <c r="G109" s="155"/>
      <c r="H109" s="151"/>
      <c r="I109" s="152"/>
      <c r="J109" s="151"/>
      <c r="K109" s="151"/>
      <c r="L109" s="151"/>
      <c r="M109" s="151"/>
      <c r="N109" s="192"/>
      <c r="O109" s="210"/>
    </row>
    <row r="110" spans="2:15" ht="15" hidden="1" thickBot="1">
      <c r="B110" s="209"/>
      <c r="C110" s="337" t="s">
        <v>26</v>
      </c>
      <c r="D110" s="338"/>
      <c r="E110" s="153"/>
      <c r="F110" s="154"/>
      <c r="G110" s="155"/>
      <c r="H110" s="151"/>
      <c r="I110" s="152"/>
      <c r="J110" s="151"/>
      <c r="K110" s="151"/>
      <c r="L110" s="151"/>
      <c r="M110" s="151"/>
      <c r="N110" s="192"/>
      <c r="O110" s="210"/>
    </row>
    <row r="111" spans="2:15" ht="14" hidden="1">
      <c r="B111" s="209"/>
      <c r="C111" s="119"/>
      <c r="D111" s="119"/>
      <c r="E111" s="119"/>
      <c r="F111" s="119"/>
      <c r="G111" s="119"/>
      <c r="H111" s="119"/>
      <c r="I111" s="119"/>
      <c r="J111" s="121"/>
      <c r="K111" s="121"/>
      <c r="L111" s="121"/>
      <c r="M111" s="121"/>
      <c r="N111" s="121"/>
      <c r="O111" s="210"/>
    </row>
    <row r="112" spans="2:15" ht="13.5" hidden="1" thickBot="1">
      <c r="B112" s="209"/>
      <c r="C112" s="274" t="s">
        <v>47</v>
      </c>
      <c r="D112" s="234"/>
      <c r="E112" s="116"/>
      <c r="F112" s="116"/>
      <c r="G112" s="125"/>
      <c r="H112" s="125"/>
      <c r="I112" s="125"/>
      <c r="J112" s="116"/>
      <c r="K112" s="116"/>
      <c r="L112" s="116"/>
      <c r="M112" s="116"/>
      <c r="N112" s="116"/>
      <c r="O112" s="210"/>
    </row>
    <row r="113" spans="2:15" ht="14.5" hidden="1" thickBot="1">
      <c r="B113" s="209"/>
      <c r="C113" s="275" t="s">
        <v>18</v>
      </c>
      <c r="D113" s="234"/>
      <c r="E113" s="172"/>
      <c r="F113" s="116"/>
      <c r="G113" s="242" t="s">
        <v>11</v>
      </c>
      <c r="H113" s="125"/>
      <c r="I113" s="173" t="s">
        <v>50</v>
      </c>
      <c r="J113" s="116"/>
      <c r="K113" s="116"/>
      <c r="L113" s="116"/>
      <c r="M113" s="116"/>
      <c r="N113" s="116"/>
      <c r="O113" s="210"/>
    </row>
    <row r="114" spans="2:15" ht="42.5" hidden="1" thickBot="1">
      <c r="B114" s="209"/>
      <c r="C114" s="332" t="s">
        <v>40</v>
      </c>
      <c r="D114" s="332"/>
      <c r="E114" s="331" t="s">
        <v>22</v>
      </c>
      <c r="F114" s="331"/>
      <c r="G114" s="279">
        <f>$G$57</f>
        <v>2021</v>
      </c>
      <c r="H114" s="280">
        <f>G114+1</f>
        <v>2022</v>
      </c>
      <c r="I114" s="280">
        <f>H114+1</f>
        <v>2023</v>
      </c>
      <c r="J114" s="280">
        <f>I114+1</f>
        <v>2024</v>
      </c>
      <c r="K114" s="280"/>
      <c r="L114" s="280"/>
      <c r="M114" s="281" t="s">
        <v>41</v>
      </c>
      <c r="N114" s="262" t="str">
        <f>CONCATENATE("Sum of Expenditures Prior to ",G$19)</f>
        <v>Sum of Expenditures Prior to 2021</v>
      </c>
      <c r="O114" s="210"/>
    </row>
    <row r="115" spans="2:15" ht="15" hidden="1" thickBot="1">
      <c r="B115" s="209"/>
      <c r="C115" s="276" t="s">
        <v>21</v>
      </c>
      <c r="D115" s="277"/>
      <c r="E115" s="170"/>
      <c r="F115" s="171"/>
      <c r="G115" s="155"/>
      <c r="H115" s="151"/>
      <c r="I115" s="152"/>
      <c r="J115" s="151"/>
      <c r="K115" s="151"/>
      <c r="L115" s="151"/>
      <c r="M115" s="151"/>
      <c r="N115" s="192"/>
      <c r="O115" s="210"/>
    </row>
    <row r="116" spans="2:15" ht="15" hidden="1" thickBot="1">
      <c r="B116" s="209"/>
      <c r="C116" s="276" t="s">
        <v>25</v>
      </c>
      <c r="D116" s="277"/>
      <c r="E116" s="170"/>
      <c r="F116" s="171"/>
      <c r="G116" s="155"/>
      <c r="H116" s="151"/>
      <c r="I116" s="152"/>
      <c r="J116" s="151"/>
      <c r="K116" s="151"/>
      <c r="L116" s="151"/>
      <c r="M116" s="151"/>
      <c r="N116" s="192"/>
      <c r="O116" s="210"/>
    </row>
    <row r="117" spans="2:15" ht="15" hidden="1" thickBot="1">
      <c r="B117" s="209"/>
      <c r="C117" s="276" t="s">
        <v>53</v>
      </c>
      <c r="D117" s="277"/>
      <c r="E117" s="170"/>
      <c r="F117" s="171"/>
      <c r="G117" s="155"/>
      <c r="H117" s="151"/>
      <c r="I117" s="152"/>
      <c r="J117" s="151"/>
      <c r="K117" s="151"/>
      <c r="L117" s="151"/>
      <c r="M117" s="151"/>
      <c r="N117" s="192"/>
      <c r="O117" s="210"/>
    </row>
    <row r="118" spans="2:15" ht="15" hidden="1" thickBot="1">
      <c r="B118" s="209"/>
      <c r="C118" s="341" t="s">
        <v>55</v>
      </c>
      <c r="D118" s="342"/>
      <c r="E118" s="170"/>
      <c r="F118" s="171"/>
      <c r="G118" s="155"/>
      <c r="H118" s="151"/>
      <c r="I118" s="152"/>
      <c r="J118" s="151"/>
      <c r="K118" s="151"/>
      <c r="L118" s="151"/>
      <c r="M118" s="151"/>
      <c r="N118" s="192"/>
      <c r="O118" s="210"/>
    </row>
    <row r="119" spans="2:15" ht="15" hidden="1" thickBot="1">
      <c r="B119" s="209"/>
      <c r="C119" s="339" t="s">
        <v>56</v>
      </c>
      <c r="D119" s="340"/>
      <c r="E119" s="170"/>
      <c r="F119" s="171"/>
      <c r="G119" s="155"/>
      <c r="H119" s="151"/>
      <c r="I119" s="152"/>
      <c r="J119" s="151"/>
      <c r="K119" s="151"/>
      <c r="L119" s="151"/>
      <c r="M119" s="151"/>
      <c r="N119" s="192"/>
      <c r="O119" s="210"/>
    </row>
    <row r="120" spans="2:15" ht="15" hidden="1" thickBot="1">
      <c r="B120" s="209"/>
      <c r="C120" s="341" t="s">
        <v>57</v>
      </c>
      <c r="D120" s="342"/>
      <c r="E120" s="170"/>
      <c r="F120" s="171"/>
      <c r="G120" s="155"/>
      <c r="H120" s="151"/>
      <c r="I120" s="152"/>
      <c r="J120" s="151"/>
      <c r="K120" s="151"/>
      <c r="L120" s="151"/>
      <c r="M120" s="151"/>
      <c r="N120" s="192"/>
      <c r="O120" s="210"/>
    </row>
    <row r="121" spans="2:15" ht="15" hidden="1" thickBot="1">
      <c r="B121" s="209"/>
      <c r="C121" s="343" t="s">
        <v>26</v>
      </c>
      <c r="D121" s="344"/>
      <c r="E121" s="170"/>
      <c r="F121" s="171"/>
      <c r="G121" s="155"/>
      <c r="H121" s="151"/>
      <c r="I121" s="152"/>
      <c r="J121" s="151"/>
      <c r="K121" s="151"/>
      <c r="L121" s="151"/>
      <c r="M121" s="151"/>
      <c r="N121" s="192"/>
      <c r="O121" s="210"/>
    </row>
    <row r="122" spans="2:15" ht="13.5" hidden="1">
      <c r="B122" s="209"/>
      <c r="C122" s="278"/>
      <c r="D122" s="278"/>
      <c r="E122" s="116"/>
      <c r="F122" s="116"/>
      <c r="G122" s="125"/>
      <c r="H122" s="125"/>
      <c r="I122" s="125"/>
      <c r="J122" s="116"/>
      <c r="K122" s="116"/>
      <c r="L122" s="116"/>
      <c r="M122" s="116"/>
      <c r="N122" s="116"/>
      <c r="O122" s="210"/>
    </row>
    <row r="123" spans="2:15" ht="13.5" hidden="1" thickBot="1">
      <c r="B123" s="209"/>
      <c r="C123" s="274" t="s">
        <v>58</v>
      </c>
      <c r="D123" s="234"/>
      <c r="E123" s="116"/>
      <c r="F123" s="116"/>
      <c r="G123" s="125"/>
      <c r="H123" s="125"/>
      <c r="I123" s="125"/>
      <c r="J123" s="116"/>
      <c r="K123" s="116"/>
      <c r="L123" s="116"/>
      <c r="M123" s="116"/>
      <c r="N123" s="116"/>
      <c r="O123" s="210"/>
    </row>
    <row r="124" spans="2:15" ht="14.5" hidden="1" thickBot="1">
      <c r="B124" s="209"/>
      <c r="C124" s="275" t="s">
        <v>18</v>
      </c>
      <c r="D124" s="234"/>
      <c r="E124" s="172"/>
      <c r="F124" s="116"/>
      <c r="G124" s="242" t="s">
        <v>11</v>
      </c>
      <c r="H124" s="125"/>
      <c r="I124" s="173" t="s">
        <v>50</v>
      </c>
      <c r="J124" s="116"/>
      <c r="K124" s="116"/>
      <c r="L124" s="116"/>
      <c r="M124" s="116"/>
      <c r="N124" s="116"/>
      <c r="O124" s="210"/>
    </row>
    <row r="125" spans="2:15" ht="42.5" hidden="1" thickBot="1">
      <c r="B125" s="209"/>
      <c r="C125" s="332" t="s">
        <v>40</v>
      </c>
      <c r="D125" s="332"/>
      <c r="E125" s="331" t="s">
        <v>22</v>
      </c>
      <c r="F125" s="331"/>
      <c r="G125" s="279">
        <f>$G$57</f>
        <v>2021</v>
      </c>
      <c r="H125" s="280">
        <f>G125+1</f>
        <v>2022</v>
      </c>
      <c r="I125" s="280">
        <f>H125+1</f>
        <v>2023</v>
      </c>
      <c r="J125" s="280">
        <f>I125+1</f>
        <v>2024</v>
      </c>
      <c r="K125" s="280"/>
      <c r="L125" s="280"/>
      <c r="M125" s="281" t="s">
        <v>41</v>
      </c>
      <c r="N125" s="262" t="str">
        <f>CONCATENATE("Sum of Expenditures Prior to ",G$19)</f>
        <v>Sum of Expenditures Prior to 2021</v>
      </c>
      <c r="O125" s="210"/>
    </row>
    <row r="126" spans="2:15" ht="15" hidden="1" thickBot="1">
      <c r="B126" s="209"/>
      <c r="C126" s="276" t="s">
        <v>21</v>
      </c>
      <c r="D126" s="277"/>
      <c r="E126" s="170"/>
      <c r="F126" s="171"/>
      <c r="G126" s="155"/>
      <c r="H126" s="151"/>
      <c r="I126" s="152"/>
      <c r="J126" s="151"/>
      <c r="K126" s="151"/>
      <c r="L126" s="151"/>
      <c r="M126" s="151"/>
      <c r="N126" s="192"/>
      <c r="O126" s="210"/>
    </row>
    <row r="127" spans="2:15" ht="15" hidden="1" thickBot="1">
      <c r="B127" s="209"/>
      <c r="C127" s="276" t="s">
        <v>25</v>
      </c>
      <c r="D127" s="277"/>
      <c r="E127" s="170"/>
      <c r="F127" s="171"/>
      <c r="G127" s="155"/>
      <c r="H127" s="151"/>
      <c r="I127" s="152"/>
      <c r="J127" s="151"/>
      <c r="K127" s="151"/>
      <c r="L127" s="151"/>
      <c r="M127" s="151"/>
      <c r="N127" s="192"/>
      <c r="O127" s="210"/>
    </row>
    <row r="128" spans="2:15" ht="15" hidden="1" thickBot="1">
      <c r="B128" s="209"/>
      <c r="C128" s="276" t="s">
        <v>53</v>
      </c>
      <c r="D128" s="277"/>
      <c r="E128" s="170"/>
      <c r="F128" s="171"/>
      <c r="G128" s="155"/>
      <c r="H128" s="151"/>
      <c r="I128" s="152"/>
      <c r="J128" s="151"/>
      <c r="K128" s="151"/>
      <c r="L128" s="151"/>
      <c r="M128" s="151"/>
      <c r="N128" s="192"/>
      <c r="O128" s="210"/>
    </row>
    <row r="129" spans="2:15" ht="15" hidden="1" thickBot="1">
      <c r="B129" s="209"/>
      <c r="C129" s="341" t="s">
        <v>55</v>
      </c>
      <c r="D129" s="342"/>
      <c r="E129" s="170"/>
      <c r="F129" s="171"/>
      <c r="G129" s="155"/>
      <c r="H129" s="151"/>
      <c r="I129" s="152"/>
      <c r="J129" s="151"/>
      <c r="K129" s="151"/>
      <c r="L129" s="151"/>
      <c r="M129" s="151"/>
      <c r="N129" s="192"/>
      <c r="O129" s="210"/>
    </row>
    <row r="130" spans="2:15" ht="15" hidden="1" thickBot="1">
      <c r="B130" s="209"/>
      <c r="C130" s="339" t="s">
        <v>56</v>
      </c>
      <c r="D130" s="340"/>
      <c r="E130" s="170"/>
      <c r="F130" s="171"/>
      <c r="G130" s="155"/>
      <c r="H130" s="151"/>
      <c r="I130" s="152"/>
      <c r="J130" s="151"/>
      <c r="K130" s="151"/>
      <c r="L130" s="151"/>
      <c r="M130" s="151"/>
      <c r="N130" s="192"/>
      <c r="O130" s="210"/>
    </row>
    <row r="131" spans="2:15" ht="15" hidden="1" thickBot="1">
      <c r="B131" s="209"/>
      <c r="C131" s="341" t="s">
        <v>57</v>
      </c>
      <c r="D131" s="342"/>
      <c r="E131" s="170"/>
      <c r="F131" s="171"/>
      <c r="G131" s="155"/>
      <c r="H131" s="151"/>
      <c r="I131" s="152"/>
      <c r="J131" s="151"/>
      <c r="K131" s="151"/>
      <c r="L131" s="151"/>
      <c r="M131" s="151"/>
      <c r="N131" s="192"/>
      <c r="O131" s="210"/>
    </row>
    <row r="132" spans="2:15" ht="15" hidden="1" thickBot="1">
      <c r="B132" s="209"/>
      <c r="C132" s="343" t="s">
        <v>26</v>
      </c>
      <c r="D132" s="344"/>
      <c r="E132" s="170"/>
      <c r="F132" s="171"/>
      <c r="G132" s="155"/>
      <c r="H132" s="151"/>
      <c r="I132" s="152"/>
      <c r="J132" s="151"/>
      <c r="K132" s="151"/>
      <c r="L132" s="151"/>
      <c r="M132" s="151"/>
      <c r="N132" s="192"/>
      <c r="O132" s="210"/>
    </row>
    <row r="133" spans="2:15" ht="13.5" hidden="1">
      <c r="B133" s="209"/>
      <c r="C133" s="278"/>
      <c r="D133" s="278"/>
      <c r="E133" s="116"/>
      <c r="F133" s="116"/>
      <c r="G133" s="125"/>
      <c r="H133" s="125"/>
      <c r="I133" s="125"/>
      <c r="J133" s="116"/>
      <c r="K133" s="116"/>
      <c r="L133" s="116"/>
      <c r="M133" s="116"/>
      <c r="N133" s="116"/>
      <c r="O133" s="210"/>
    </row>
    <row r="134" spans="2:15" ht="13.5" hidden="1" thickBot="1">
      <c r="B134" s="209"/>
      <c r="C134" s="274" t="s">
        <v>59</v>
      </c>
      <c r="D134" s="234"/>
      <c r="E134" s="116"/>
      <c r="F134" s="116"/>
      <c r="G134" s="125"/>
      <c r="H134" s="125"/>
      <c r="I134" s="125"/>
      <c r="J134" s="116"/>
      <c r="K134" s="116"/>
      <c r="L134" s="116"/>
      <c r="M134" s="116"/>
      <c r="N134" s="116"/>
      <c r="O134" s="210"/>
    </row>
    <row r="135" spans="2:15" ht="14.5" hidden="1" thickBot="1">
      <c r="B135" s="209"/>
      <c r="C135" s="275" t="s">
        <v>18</v>
      </c>
      <c r="D135" s="234"/>
      <c r="E135" s="172"/>
      <c r="F135" s="116"/>
      <c r="G135" s="242" t="s">
        <v>11</v>
      </c>
      <c r="H135" s="125"/>
      <c r="I135" s="173" t="s">
        <v>50</v>
      </c>
      <c r="J135" s="116"/>
      <c r="K135" s="116"/>
      <c r="L135" s="116"/>
      <c r="M135" s="116"/>
      <c r="N135" s="116"/>
      <c r="O135" s="210"/>
    </row>
    <row r="136" spans="2:15" ht="42.5" hidden="1" thickBot="1">
      <c r="B136" s="209"/>
      <c r="C136" s="332" t="s">
        <v>40</v>
      </c>
      <c r="D136" s="332"/>
      <c r="E136" s="331" t="s">
        <v>22</v>
      </c>
      <c r="F136" s="331"/>
      <c r="G136" s="279">
        <f>$G$57</f>
        <v>2021</v>
      </c>
      <c r="H136" s="280">
        <f>G136+1</f>
        <v>2022</v>
      </c>
      <c r="I136" s="280">
        <f>H136+1</f>
        <v>2023</v>
      </c>
      <c r="J136" s="280">
        <f>I136+1</f>
        <v>2024</v>
      </c>
      <c r="K136" s="280"/>
      <c r="L136" s="280"/>
      <c r="M136" s="281" t="s">
        <v>41</v>
      </c>
      <c r="N136" s="262" t="str">
        <f>CONCATENATE("Sum of Expenditures Prior to ",G$19)</f>
        <v>Sum of Expenditures Prior to 2021</v>
      </c>
      <c r="O136" s="210"/>
    </row>
    <row r="137" spans="2:15" ht="15" hidden="1" thickBot="1">
      <c r="B137" s="209"/>
      <c r="C137" s="276" t="s">
        <v>21</v>
      </c>
      <c r="D137" s="277"/>
      <c r="E137" s="170"/>
      <c r="F137" s="171"/>
      <c r="G137" s="155"/>
      <c r="H137" s="151"/>
      <c r="I137" s="152"/>
      <c r="J137" s="151"/>
      <c r="K137" s="151"/>
      <c r="L137" s="151"/>
      <c r="M137" s="151"/>
      <c r="N137" s="192"/>
      <c r="O137" s="210"/>
    </row>
    <row r="138" spans="2:15" ht="15" hidden="1" thickBot="1">
      <c r="B138" s="209"/>
      <c r="C138" s="276" t="s">
        <v>25</v>
      </c>
      <c r="D138" s="277"/>
      <c r="E138" s="170"/>
      <c r="F138" s="171"/>
      <c r="G138" s="155"/>
      <c r="H138" s="151"/>
      <c r="I138" s="152"/>
      <c r="J138" s="151"/>
      <c r="K138" s="151"/>
      <c r="L138" s="151"/>
      <c r="M138" s="151"/>
      <c r="N138" s="192"/>
      <c r="O138" s="210"/>
    </row>
    <row r="139" spans="2:15" ht="15" hidden="1" thickBot="1">
      <c r="B139" s="209"/>
      <c r="C139" s="276" t="s">
        <v>53</v>
      </c>
      <c r="D139" s="277"/>
      <c r="E139" s="170"/>
      <c r="F139" s="171"/>
      <c r="G139" s="155"/>
      <c r="H139" s="151"/>
      <c r="I139" s="152"/>
      <c r="J139" s="151"/>
      <c r="K139" s="151"/>
      <c r="L139" s="151"/>
      <c r="M139" s="151"/>
      <c r="N139" s="192"/>
      <c r="O139" s="210"/>
    </row>
    <row r="140" spans="2:15" ht="15" hidden="1" thickBot="1">
      <c r="B140" s="209"/>
      <c r="C140" s="341" t="s">
        <v>55</v>
      </c>
      <c r="D140" s="342"/>
      <c r="E140" s="170"/>
      <c r="F140" s="171"/>
      <c r="G140" s="155"/>
      <c r="H140" s="151"/>
      <c r="I140" s="152"/>
      <c r="J140" s="151"/>
      <c r="K140" s="151"/>
      <c r="L140" s="151"/>
      <c r="M140" s="151"/>
      <c r="N140" s="192"/>
      <c r="O140" s="210"/>
    </row>
    <row r="141" spans="2:15" ht="15" hidden="1" thickBot="1">
      <c r="B141" s="209"/>
      <c r="C141" s="339" t="s">
        <v>56</v>
      </c>
      <c r="D141" s="340"/>
      <c r="E141" s="170"/>
      <c r="F141" s="171"/>
      <c r="G141" s="155"/>
      <c r="H141" s="151"/>
      <c r="I141" s="152"/>
      <c r="J141" s="151"/>
      <c r="K141" s="151"/>
      <c r="L141" s="151"/>
      <c r="M141" s="151"/>
      <c r="N141" s="192"/>
      <c r="O141" s="210"/>
    </row>
    <row r="142" spans="2:15" ht="15" hidden="1" thickBot="1">
      <c r="B142" s="209"/>
      <c r="C142" s="341" t="s">
        <v>57</v>
      </c>
      <c r="D142" s="342"/>
      <c r="E142" s="170"/>
      <c r="F142" s="171"/>
      <c r="G142" s="155"/>
      <c r="H142" s="151"/>
      <c r="I142" s="152"/>
      <c r="J142" s="151"/>
      <c r="K142" s="151"/>
      <c r="L142" s="151"/>
      <c r="M142" s="151"/>
      <c r="N142" s="192"/>
      <c r="O142" s="210"/>
    </row>
    <row r="143" spans="2:15" ht="15" hidden="1" thickBot="1">
      <c r="B143" s="209"/>
      <c r="C143" s="343" t="s">
        <v>26</v>
      </c>
      <c r="D143" s="344"/>
      <c r="E143" s="170"/>
      <c r="F143" s="171"/>
      <c r="G143" s="155"/>
      <c r="H143" s="151"/>
      <c r="I143" s="152"/>
      <c r="J143" s="151"/>
      <c r="K143" s="151"/>
      <c r="L143" s="151"/>
      <c r="M143" s="151"/>
      <c r="N143" s="192"/>
      <c r="O143" s="210"/>
    </row>
    <row r="144" spans="2:15" ht="14" thickBot="1">
      <c r="B144" s="216"/>
      <c r="C144" s="174"/>
      <c r="D144" s="174"/>
      <c r="E144" s="174"/>
      <c r="F144" s="174"/>
      <c r="G144" s="174"/>
      <c r="H144" s="174"/>
      <c r="I144" s="174"/>
      <c r="J144" s="174"/>
      <c r="K144" s="174"/>
      <c r="L144" s="174"/>
      <c r="M144" s="174"/>
      <c r="N144" s="174"/>
      <c r="O144" s="217"/>
    </row>
    <row r="145" spans="3:9" ht="12.75" customHeight="1" thickBot="1" thickTop="1">
      <c r="C145" s="108"/>
      <c r="D145" s="108"/>
      <c r="E145" s="108"/>
      <c r="F145" s="108"/>
      <c r="G145" s="108"/>
      <c r="H145" s="108"/>
      <c r="I145" s="108"/>
    </row>
    <row r="146" spans="2:15" ht="18.5" thickTop="1">
      <c r="B146" s="207"/>
      <c r="C146" s="126" t="s">
        <v>96</v>
      </c>
      <c r="D146" s="127"/>
      <c r="E146" s="127"/>
      <c r="F146" s="127"/>
      <c r="G146" s="127"/>
      <c r="H146" s="127"/>
      <c r="I146" s="127"/>
      <c r="J146" s="115"/>
      <c r="K146" s="115"/>
      <c r="L146" s="115"/>
      <c r="M146" s="115"/>
      <c r="N146" s="115"/>
      <c r="O146" s="208"/>
    </row>
    <row r="147" spans="2:15" ht="11.25" customHeight="1">
      <c r="B147" s="209"/>
      <c r="C147" s="129"/>
      <c r="D147" s="125"/>
      <c r="E147" s="125"/>
      <c r="F147" s="125"/>
      <c r="G147" s="125"/>
      <c r="H147" s="125"/>
      <c r="I147" s="125"/>
      <c r="J147" s="116"/>
      <c r="K147" s="116"/>
      <c r="L147" s="116"/>
      <c r="M147" s="116"/>
      <c r="N147" s="116"/>
      <c r="O147" s="210"/>
    </row>
    <row r="148" spans="2:17" ht="46.5" customHeight="1">
      <c r="B148" s="209"/>
      <c r="C148" s="350" t="s">
        <v>100</v>
      </c>
      <c r="D148" s="350"/>
      <c r="E148" s="350"/>
      <c r="F148" s="350"/>
      <c r="G148" s="350"/>
      <c r="H148" s="350"/>
      <c r="I148" s="350"/>
      <c r="J148" s="350"/>
      <c r="K148" s="350"/>
      <c r="L148" s="350"/>
      <c r="M148" s="350"/>
      <c r="N148" s="179"/>
      <c r="O148" s="223"/>
      <c r="P148" s="224"/>
      <c r="Q148" s="224"/>
    </row>
    <row r="149" spans="2:17" ht="12.75" customHeight="1">
      <c r="B149" s="209"/>
      <c r="C149" s="350" t="s">
        <v>129</v>
      </c>
      <c r="D149" s="350"/>
      <c r="E149" s="350"/>
      <c r="F149" s="350"/>
      <c r="G149" s="350"/>
      <c r="H149" s="350"/>
      <c r="I149" s="350"/>
      <c r="J149" s="350"/>
      <c r="K149" s="350"/>
      <c r="L149" s="350"/>
      <c r="M149" s="350"/>
      <c r="N149" s="179"/>
      <c r="O149" s="223"/>
      <c r="P149" s="224"/>
      <c r="Q149" s="224"/>
    </row>
    <row r="150" spans="2:15" ht="14.5" thickBot="1">
      <c r="B150" s="209"/>
      <c r="C150" s="119"/>
      <c r="D150" s="119"/>
      <c r="E150" s="119"/>
      <c r="F150" s="119"/>
      <c r="G150" s="119"/>
      <c r="H150" s="119"/>
      <c r="I150" s="119"/>
      <c r="J150" s="121"/>
      <c r="K150" s="121"/>
      <c r="L150" s="121"/>
      <c r="M150" s="121"/>
      <c r="N150" s="121"/>
      <c r="O150" s="210"/>
    </row>
    <row r="151" spans="2:15" ht="14.5" thickBot="1">
      <c r="B151" s="209"/>
      <c r="C151" s="242" t="s">
        <v>105</v>
      </c>
      <c r="D151" s="119"/>
      <c r="E151" s="119"/>
      <c r="F151" s="161" t="s">
        <v>44</v>
      </c>
      <c r="G151" s="119"/>
      <c r="H151" s="119"/>
      <c r="I151" s="119"/>
      <c r="J151" s="121"/>
      <c r="K151" s="121"/>
      <c r="L151" s="121"/>
      <c r="M151" s="121"/>
      <c r="N151" s="121"/>
      <c r="O151" s="210"/>
    </row>
    <row r="152" spans="2:15" ht="14.5" thickBot="1">
      <c r="B152" s="209"/>
      <c r="C152" s="242" t="s">
        <v>122</v>
      </c>
      <c r="D152" s="119"/>
      <c r="E152" s="119"/>
      <c r="F152" s="161" t="s">
        <v>44</v>
      </c>
      <c r="G152" s="119"/>
      <c r="H152" s="119"/>
      <c r="I152" s="119"/>
      <c r="J152" s="121"/>
      <c r="K152" s="121"/>
      <c r="L152" s="121"/>
      <c r="M152" s="121"/>
      <c r="N152" s="121"/>
      <c r="O152" s="210"/>
    </row>
    <row r="153" spans="2:15" ht="14.25" customHeight="1">
      <c r="B153" s="209"/>
      <c r="C153" s="119"/>
      <c r="D153" s="119"/>
      <c r="E153" s="119"/>
      <c r="F153" s="119"/>
      <c r="G153" s="119"/>
      <c r="H153" s="119"/>
      <c r="I153" s="119"/>
      <c r="J153" s="121"/>
      <c r="K153" s="121"/>
      <c r="L153" s="121"/>
      <c r="M153" s="121"/>
      <c r="N153" s="121"/>
      <c r="O153" s="210"/>
    </row>
    <row r="154" spans="2:15" ht="14.25" customHeight="1">
      <c r="B154" s="209"/>
      <c r="C154" s="119"/>
      <c r="D154" s="119"/>
      <c r="E154" s="119"/>
      <c r="F154" s="119"/>
      <c r="G154" s="119"/>
      <c r="H154" s="119"/>
      <c r="I154" s="119"/>
      <c r="J154" s="287" t="s">
        <v>128</v>
      </c>
      <c r="K154" s="287"/>
      <c r="L154" s="287"/>
      <c r="M154" s="121"/>
      <c r="N154" s="121"/>
      <c r="O154" s="210"/>
    </row>
    <row r="155" spans="2:15" ht="14.5">
      <c r="B155" s="209"/>
      <c r="C155" s="362" t="s">
        <v>18</v>
      </c>
      <c r="D155" s="362" t="s">
        <v>39</v>
      </c>
      <c r="E155" s="372" t="s">
        <v>23</v>
      </c>
      <c r="F155" s="372"/>
      <c r="G155" s="282">
        <f>G81</f>
        <v>2021</v>
      </c>
      <c r="H155" s="283" t="str">
        <f>IF(OR(G19=2013,G19=2015,G19=2017,G19=2019),G19+1,"NA")</f>
        <v>NA</v>
      </c>
      <c r="I155" s="283"/>
      <c r="J155" s="287" t="s">
        <v>126</v>
      </c>
      <c r="K155" s="287"/>
      <c r="L155" s="287"/>
      <c r="M155" s="121"/>
      <c r="N155" s="121"/>
      <c r="O155" s="210"/>
    </row>
    <row r="156" spans="2:15" ht="29.5" thickBot="1">
      <c r="B156" s="209"/>
      <c r="C156" s="331"/>
      <c r="D156" s="331"/>
      <c r="E156" s="373"/>
      <c r="F156" s="373"/>
      <c r="G156" s="284" t="s">
        <v>24</v>
      </c>
      <c r="H156" s="284" t="str">
        <f>IF(H155="NA"," ","Allocation Change")</f>
        <v xml:space="preserve"> </v>
      </c>
      <c r="I156" s="284"/>
      <c r="J156" s="288" t="s">
        <v>127</v>
      </c>
      <c r="K156" s="288"/>
      <c r="L156" s="288"/>
      <c r="M156" s="121"/>
      <c r="N156" s="121"/>
      <c r="O156" s="210"/>
    </row>
    <row r="157" spans="2:15" ht="14.5" thickBot="1">
      <c r="B157" s="209"/>
      <c r="C157" s="156"/>
      <c r="D157" s="160" t="s">
        <v>50</v>
      </c>
      <c r="E157" s="153"/>
      <c r="F157" s="154"/>
      <c r="G157" s="163"/>
      <c r="H157" s="163"/>
      <c r="I157" s="319"/>
      <c r="J157" s="163"/>
      <c r="K157" s="288"/>
      <c r="L157" s="288"/>
      <c r="M157" s="121"/>
      <c r="N157" s="121"/>
      <c r="O157" s="210"/>
    </row>
    <row r="158" spans="2:15" ht="14.5" thickBot="1">
      <c r="B158" s="209"/>
      <c r="C158" s="156"/>
      <c r="D158" s="160" t="s">
        <v>50</v>
      </c>
      <c r="E158" s="162"/>
      <c r="F158" s="154"/>
      <c r="G158" s="163"/>
      <c r="H158" s="163"/>
      <c r="I158" s="319"/>
      <c r="J158" s="163"/>
      <c r="K158" s="288"/>
      <c r="L158" s="288"/>
      <c r="M158" s="121"/>
      <c r="N158" s="121"/>
      <c r="O158" s="210"/>
    </row>
    <row r="159" spans="2:15" ht="14.5" hidden="1" thickBot="1">
      <c r="B159" s="209"/>
      <c r="C159" s="156"/>
      <c r="D159" s="160" t="s">
        <v>50</v>
      </c>
      <c r="E159" s="162"/>
      <c r="F159" s="154"/>
      <c r="G159" s="163"/>
      <c r="H159" s="163"/>
      <c r="I159" s="163"/>
      <c r="J159" s="163"/>
      <c r="K159" s="300"/>
      <c r="L159" s="300"/>
      <c r="M159" s="121"/>
      <c r="N159" s="121"/>
      <c r="O159" s="210"/>
    </row>
    <row r="160" spans="2:15" ht="14.5" hidden="1" thickBot="1">
      <c r="B160" s="209"/>
      <c r="C160" s="156"/>
      <c r="D160" s="160" t="s">
        <v>50</v>
      </c>
      <c r="E160" s="162"/>
      <c r="F160" s="154"/>
      <c r="G160" s="163"/>
      <c r="H160" s="163"/>
      <c r="I160" s="163"/>
      <c r="J160" s="163"/>
      <c r="K160" s="300"/>
      <c r="L160" s="300"/>
      <c r="M160" s="121"/>
      <c r="N160" s="121"/>
      <c r="O160" s="210"/>
    </row>
    <row r="161" spans="2:15" ht="14.5" hidden="1" thickBot="1">
      <c r="B161" s="209"/>
      <c r="C161" s="156"/>
      <c r="D161" s="160" t="s">
        <v>50</v>
      </c>
      <c r="E161" s="162"/>
      <c r="F161" s="154"/>
      <c r="G161" s="163"/>
      <c r="H161" s="163"/>
      <c r="I161" s="163"/>
      <c r="J161" s="163"/>
      <c r="K161" s="300"/>
      <c r="L161" s="300"/>
      <c r="M161" s="121"/>
      <c r="N161" s="121"/>
      <c r="O161" s="210"/>
    </row>
    <row r="162" spans="2:15" ht="14.5" hidden="1" thickBot="1">
      <c r="B162" s="209"/>
      <c r="C162" s="156"/>
      <c r="D162" s="160" t="s">
        <v>50</v>
      </c>
      <c r="E162" s="162"/>
      <c r="F162" s="154"/>
      <c r="G162" s="163"/>
      <c r="H162" s="163"/>
      <c r="I162" s="163"/>
      <c r="J162" s="163"/>
      <c r="K162" s="300"/>
      <c r="L162" s="300"/>
      <c r="M162" s="121"/>
      <c r="N162" s="121"/>
      <c r="O162" s="210"/>
    </row>
    <row r="163" spans="2:15" ht="13" thickBot="1">
      <c r="B163" s="216"/>
      <c r="C163" s="123"/>
      <c r="D163" s="123"/>
      <c r="E163" s="123"/>
      <c r="F163" s="123"/>
      <c r="G163" s="123"/>
      <c r="H163" s="123"/>
      <c r="I163" s="123"/>
      <c r="J163" s="124"/>
      <c r="K163" s="124"/>
      <c r="L163" s="124"/>
      <c r="M163" s="124"/>
      <c r="N163" s="124"/>
      <c r="O163" s="217"/>
    </row>
    <row r="164" spans="3:9" ht="19" thickBot="1" thickTop="1">
      <c r="C164" s="109"/>
      <c r="D164" s="108"/>
      <c r="E164" s="108"/>
      <c r="F164" s="108"/>
      <c r="G164" s="108"/>
      <c r="H164" s="108"/>
      <c r="I164" s="108"/>
    </row>
    <row r="165" spans="2:15" ht="19" thickBot="1" thickTop="1">
      <c r="B165" s="207"/>
      <c r="C165" s="126" t="s">
        <v>101</v>
      </c>
      <c r="D165" s="127"/>
      <c r="E165" s="127"/>
      <c r="F165" s="127"/>
      <c r="G165" s="127"/>
      <c r="H165" s="127"/>
      <c r="I165" s="127"/>
      <c r="J165" s="115"/>
      <c r="K165" s="115"/>
      <c r="L165" s="115"/>
      <c r="M165" s="115"/>
      <c r="N165" s="115"/>
      <c r="O165" s="208"/>
    </row>
    <row r="166" spans="2:15" ht="15" customHeight="1" thickBot="1">
      <c r="B166" s="209"/>
      <c r="C166" s="242" t="s">
        <v>119</v>
      </c>
      <c r="D166" s="125"/>
      <c r="E166" s="125"/>
      <c r="F166" s="161" t="s">
        <v>44</v>
      </c>
      <c r="G166" s="125"/>
      <c r="H166" s="125"/>
      <c r="I166" s="125"/>
      <c r="J166" s="116"/>
      <c r="K166" s="116"/>
      <c r="L166" s="116"/>
      <c r="M166" s="116"/>
      <c r="N166" s="116"/>
      <c r="O166" s="210"/>
    </row>
    <row r="167" spans="2:15" ht="15" customHeight="1" thickBot="1">
      <c r="B167" s="209"/>
      <c r="C167" s="242" t="s">
        <v>120</v>
      </c>
      <c r="D167" s="119"/>
      <c r="E167" s="119"/>
      <c r="F167" s="161" t="s">
        <v>43</v>
      </c>
      <c r="G167" s="125"/>
      <c r="H167" s="125"/>
      <c r="I167" s="125"/>
      <c r="J167" s="116"/>
      <c r="K167" s="116"/>
      <c r="L167" s="116"/>
      <c r="M167" s="116"/>
      <c r="N167" s="116"/>
      <c r="O167" s="210"/>
    </row>
    <row r="168" spans="2:15" ht="15" customHeight="1" thickBot="1">
      <c r="B168" s="209"/>
      <c r="C168" s="242" t="s">
        <v>108</v>
      </c>
      <c r="D168" s="119"/>
      <c r="E168" s="119"/>
      <c r="F168" s="161" t="s">
        <v>44</v>
      </c>
      <c r="G168" s="125"/>
      <c r="H168" s="125"/>
      <c r="I168" s="125"/>
      <c r="J168" s="116"/>
      <c r="K168" s="116"/>
      <c r="L168" s="116"/>
      <c r="M168" s="116"/>
      <c r="N168" s="116"/>
      <c r="O168" s="210"/>
    </row>
    <row r="169" spans="2:15" ht="15" customHeight="1" thickBot="1">
      <c r="B169" s="209"/>
      <c r="C169" s="242" t="s">
        <v>107</v>
      </c>
      <c r="D169" s="119"/>
      <c r="E169" s="119"/>
      <c r="F169" s="161" t="s">
        <v>44</v>
      </c>
      <c r="G169" s="125"/>
      <c r="H169" s="125"/>
      <c r="I169" s="125"/>
      <c r="J169" s="116"/>
      <c r="K169" s="116"/>
      <c r="L169" s="116"/>
      <c r="M169" s="116"/>
      <c r="N169" s="116"/>
      <c r="O169" s="210"/>
    </row>
    <row r="170" spans="2:15" ht="15" customHeight="1" thickBot="1">
      <c r="B170" s="209"/>
      <c r="C170" s="242" t="s">
        <v>109</v>
      </c>
      <c r="D170" s="119"/>
      <c r="E170" s="119"/>
      <c r="F170" s="193" t="s">
        <v>44</v>
      </c>
      <c r="G170" s="125"/>
      <c r="H170" s="125"/>
      <c r="I170" s="125"/>
      <c r="J170" s="116"/>
      <c r="K170" s="116"/>
      <c r="L170" s="116"/>
      <c r="M170" s="116"/>
      <c r="N170" s="116"/>
      <c r="O170" s="210"/>
    </row>
    <row r="171" spans="2:15" ht="15" customHeight="1" thickBot="1">
      <c r="B171" s="209"/>
      <c r="C171" s="242" t="s">
        <v>106</v>
      </c>
      <c r="D171" s="125"/>
      <c r="E171" s="125"/>
      <c r="F171" s="375" t="s">
        <v>154</v>
      </c>
      <c r="G171" s="376"/>
      <c r="H171" s="376"/>
      <c r="I171" s="376"/>
      <c r="J171" s="376"/>
      <c r="K171" s="376"/>
      <c r="L171" s="376"/>
      <c r="M171" s="376"/>
      <c r="N171" s="377"/>
      <c r="O171" s="210"/>
    </row>
    <row r="172" spans="2:15" ht="15" customHeight="1">
      <c r="B172" s="209"/>
      <c r="C172" s="129"/>
      <c r="D172" s="125"/>
      <c r="E172" s="125"/>
      <c r="F172" s="125"/>
      <c r="G172" s="125"/>
      <c r="H172" s="125"/>
      <c r="I172" s="125"/>
      <c r="J172" s="116"/>
      <c r="K172" s="116"/>
      <c r="L172" s="116"/>
      <c r="M172" s="116"/>
      <c r="N172" s="116"/>
      <c r="O172" s="210"/>
    </row>
    <row r="173" spans="2:15" ht="135.75" customHeight="1" thickBot="1">
      <c r="B173" s="209"/>
      <c r="C173" s="350" t="s">
        <v>142</v>
      </c>
      <c r="D173" s="350"/>
      <c r="E173" s="350"/>
      <c r="F173" s="350"/>
      <c r="G173" s="350"/>
      <c r="H173" s="350"/>
      <c r="I173" s="350"/>
      <c r="J173" s="350"/>
      <c r="K173" s="350"/>
      <c r="L173" s="350"/>
      <c r="M173" s="350"/>
      <c r="N173" s="179"/>
      <c r="O173" s="223"/>
    </row>
    <row r="174" spans="2:15" ht="34.5" customHeight="1" thickBot="1">
      <c r="B174" s="209"/>
      <c r="C174" s="378" t="s">
        <v>160</v>
      </c>
      <c r="D174" s="379"/>
      <c r="E174" s="379"/>
      <c r="F174" s="379"/>
      <c r="G174" s="379"/>
      <c r="H174" s="379"/>
      <c r="I174" s="379"/>
      <c r="J174" s="379"/>
      <c r="K174" s="379"/>
      <c r="L174" s="379"/>
      <c r="M174" s="379"/>
      <c r="N174" s="380"/>
      <c r="O174" s="223"/>
    </row>
    <row r="175" spans="2:15" ht="34.5" customHeight="1" thickBot="1">
      <c r="B175" s="209"/>
      <c r="C175" s="381" t="s">
        <v>158</v>
      </c>
      <c r="D175" s="382"/>
      <c r="E175" s="382"/>
      <c r="F175" s="382"/>
      <c r="G175" s="382"/>
      <c r="H175" s="382"/>
      <c r="I175" s="382"/>
      <c r="J175" s="382"/>
      <c r="K175" s="382"/>
      <c r="L175" s="382"/>
      <c r="M175" s="382"/>
      <c r="N175" s="383"/>
      <c r="O175" s="223"/>
    </row>
    <row r="176" spans="2:15" ht="34.5" customHeight="1" thickBot="1">
      <c r="B176" s="209"/>
      <c r="C176" s="330" t="s">
        <v>159</v>
      </c>
      <c r="D176" s="328"/>
      <c r="E176" s="328"/>
      <c r="F176" s="328"/>
      <c r="G176" s="328"/>
      <c r="H176" s="328"/>
      <c r="I176" s="328"/>
      <c r="J176" s="328"/>
      <c r="K176" s="328"/>
      <c r="L176" s="328"/>
      <c r="M176" s="328"/>
      <c r="N176" s="329"/>
      <c r="O176" s="223"/>
    </row>
    <row r="177" spans="2:15" ht="34.5" customHeight="1" thickBot="1">
      <c r="B177" s="209"/>
      <c r="C177" s="381" t="s">
        <v>156</v>
      </c>
      <c r="D177" s="382"/>
      <c r="E177" s="382"/>
      <c r="F177" s="382"/>
      <c r="G177" s="382"/>
      <c r="H177" s="382"/>
      <c r="I177" s="382"/>
      <c r="J177" s="382"/>
      <c r="K177" s="382"/>
      <c r="L177" s="382"/>
      <c r="M177" s="382"/>
      <c r="N177" s="383"/>
      <c r="O177" s="223"/>
    </row>
    <row r="178" spans="2:15" ht="34.5" customHeight="1" thickBot="1">
      <c r="B178" s="209"/>
      <c r="C178" s="381" t="s">
        <v>157</v>
      </c>
      <c r="D178" s="382"/>
      <c r="E178" s="382"/>
      <c r="F178" s="382"/>
      <c r="G178" s="382"/>
      <c r="H178" s="382"/>
      <c r="I178" s="382"/>
      <c r="J178" s="382"/>
      <c r="K178" s="382"/>
      <c r="L178" s="382"/>
      <c r="M178" s="382"/>
      <c r="N178" s="383"/>
      <c r="O178" s="223"/>
    </row>
    <row r="179" spans="2:15" ht="19.5" customHeight="1">
      <c r="B179" s="209"/>
      <c r="C179" s="129"/>
      <c r="D179" s="125"/>
      <c r="E179" s="125"/>
      <c r="F179" s="125"/>
      <c r="G179" s="125"/>
      <c r="H179" s="125"/>
      <c r="I179" s="125"/>
      <c r="J179" s="116"/>
      <c r="K179" s="116"/>
      <c r="L179" s="116"/>
      <c r="M179" s="116"/>
      <c r="N179" s="116"/>
      <c r="O179" s="210"/>
    </row>
    <row r="180" spans="2:15" ht="18.75" customHeight="1">
      <c r="B180" s="209"/>
      <c r="C180" s="350" t="s">
        <v>143</v>
      </c>
      <c r="D180" s="350"/>
      <c r="E180" s="350"/>
      <c r="F180" s="350"/>
      <c r="G180" s="350"/>
      <c r="H180" s="350"/>
      <c r="I180" s="350"/>
      <c r="J180" s="350"/>
      <c r="K180" s="350"/>
      <c r="L180" s="350"/>
      <c r="M180" s="350"/>
      <c r="N180" s="116"/>
      <c r="O180" s="210"/>
    </row>
    <row r="181" spans="2:15" ht="14.5" thickBot="1">
      <c r="B181" s="216"/>
      <c r="C181" s="134"/>
      <c r="D181" s="134"/>
      <c r="E181" s="134"/>
      <c r="F181" s="134"/>
      <c r="G181" s="134"/>
      <c r="H181" s="134"/>
      <c r="I181" s="134"/>
      <c r="J181" s="135"/>
      <c r="K181" s="135"/>
      <c r="L181" s="135"/>
      <c r="M181" s="135"/>
      <c r="N181" s="135"/>
      <c r="O181" s="217"/>
    </row>
    <row r="182" spans="3:9" ht="13" thickTop="1">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9" ht="12.75">
      <c r="C195" s="108"/>
      <c r="D195" s="108"/>
      <c r="E195" s="108"/>
      <c r="F195" s="108"/>
      <c r="G195" s="108"/>
      <c r="H195" s="108"/>
      <c r="I195" s="108"/>
    </row>
    <row r="196" spans="3:17" ht="12.75">
      <c r="C196" s="226" t="s">
        <v>121</v>
      </c>
      <c r="D196" s="227"/>
      <c r="E196" s="227"/>
      <c r="F196" s="227"/>
      <c r="G196" s="227"/>
      <c r="H196" s="227"/>
      <c r="I196" s="227"/>
      <c r="J196" s="228"/>
      <c r="K196" s="228"/>
      <c r="L196" s="228"/>
      <c r="M196" s="228"/>
      <c r="N196" s="228"/>
      <c r="O196" s="228"/>
      <c r="P196" s="228"/>
      <c r="Q196" s="228"/>
    </row>
    <row r="197" spans="3:17" ht="12.75">
      <c r="C197" s="227" t="str">
        <f>IF(F167="N","The transaction is not backed by new revenue. ","The transaction is backed by new revenue. ")</f>
        <v xml:space="preserve">The transaction is backed by new revenue. </v>
      </c>
      <c r="D197" s="227"/>
      <c r="E197" s="227"/>
      <c r="F197" s="227"/>
      <c r="G197" s="227"/>
      <c r="H197" s="227"/>
      <c r="I197" s="227"/>
      <c r="J197" s="228"/>
      <c r="K197" s="228"/>
      <c r="L197" s="228"/>
      <c r="M197" s="228"/>
      <c r="N197" s="228"/>
      <c r="O197" s="228"/>
      <c r="P197" s="228"/>
      <c r="Q197" s="228"/>
    </row>
    <row r="198" spans="3:17" ht="12.75">
      <c r="C198" s="226" t="str">
        <f>IF(F167="N","",IF(F168="N","The new revenue does not include grant revenue. ","The new revenue includes grant revenue. "))</f>
        <v xml:space="preserve">The new revenue does not include grant revenue. </v>
      </c>
      <c r="D198" s="227"/>
      <c r="E198" s="227"/>
      <c r="F198" s="227"/>
      <c r="G198" s="227"/>
      <c r="H198" s="227"/>
      <c r="I198" s="227"/>
      <c r="J198" s="228"/>
      <c r="K198" s="228"/>
      <c r="L198" s="228"/>
      <c r="M198" s="228"/>
      <c r="N198" s="228"/>
      <c r="O198" s="228"/>
      <c r="P198" s="228"/>
      <c r="Q198" s="228"/>
    </row>
    <row r="199" spans="3:17" ht="12.75">
      <c r="C199" s="226" t="str">
        <f>IF(F167="N"," ",IF(F168="N"," ",IF(F169="N","The grant has not been awarded. ","The grant has been awarded. ")))</f>
        <v xml:space="preserve"> </v>
      </c>
      <c r="D199" s="227"/>
      <c r="E199" s="227"/>
      <c r="F199" s="227"/>
      <c r="G199" s="227"/>
      <c r="H199" s="227"/>
      <c r="I199" s="227"/>
      <c r="J199" s="228"/>
      <c r="K199" s="228"/>
      <c r="L199" s="228"/>
      <c r="M199" s="228"/>
      <c r="N199" s="228"/>
      <c r="O199" s="228"/>
      <c r="P199" s="228"/>
      <c r="Q199" s="228"/>
    </row>
    <row r="200" spans="3:17" ht="12.75">
      <c r="C200" s="227" t="str">
        <f>IF(F167="N"," ",IF(F170="N","The new revenue has not been received. ","The new revenue has been received. "))</f>
        <v xml:space="preserve">The new revenue has not been received. </v>
      </c>
      <c r="D200" s="227"/>
      <c r="E200" s="227"/>
      <c r="F200" s="227"/>
      <c r="G200" s="227"/>
      <c r="H200" s="227"/>
      <c r="I200" s="227"/>
      <c r="J200" s="228"/>
      <c r="K200" s="228"/>
      <c r="L200" s="228"/>
      <c r="M200" s="228"/>
      <c r="N200" s="228"/>
      <c r="O200" s="228"/>
      <c r="P200" s="228"/>
      <c r="Q200" s="228"/>
    </row>
    <row r="201" spans="3:17" ht="12.75">
      <c r="C201" s="320" t="str">
        <f>IF(F167="N"," ",IF(F170="N",F171," "))</f>
        <v>The new revenue will be received when lease is fully executed.</v>
      </c>
      <c r="D201" s="227"/>
      <c r="E201" s="227"/>
      <c r="F201" s="227"/>
      <c r="G201" s="227"/>
      <c r="H201" s="227"/>
      <c r="I201" s="227"/>
      <c r="J201" s="228"/>
      <c r="K201" s="228"/>
      <c r="L201" s="228"/>
      <c r="M201" s="228"/>
      <c r="N201" s="228"/>
      <c r="O201" s="228"/>
      <c r="P201" s="228"/>
      <c r="Q201" s="228"/>
    </row>
    <row r="202" spans="3:17" ht="12.75">
      <c r="C202" s="226" t="s">
        <v>110</v>
      </c>
      <c r="D202" s="227"/>
      <c r="E202" s="227"/>
      <c r="F202" s="227"/>
      <c r="G202" s="227"/>
      <c r="H202" s="227"/>
      <c r="I202" s="227"/>
      <c r="J202" s="228"/>
      <c r="K202" s="228"/>
      <c r="L202" s="228"/>
      <c r="M202" s="228"/>
      <c r="N202" s="228"/>
      <c r="O202" s="228"/>
      <c r="P202" s="228"/>
      <c r="Q202" s="228"/>
    </row>
    <row r="203" spans="3:17" ht="11.25" customHeight="1">
      <c r="C203" s="374"/>
      <c r="D203" s="374"/>
      <c r="E203" s="374"/>
      <c r="F203" s="374"/>
      <c r="G203" s="374"/>
      <c r="H203" s="374"/>
      <c r="I203" s="374"/>
      <c r="J203" s="374"/>
      <c r="K203" s="374"/>
      <c r="L203" s="374"/>
      <c r="M203" s="374"/>
      <c r="N203" s="374"/>
      <c r="O203" s="374"/>
      <c r="P203" s="374"/>
      <c r="Q203" s="374"/>
    </row>
    <row r="204" spans="3:17" ht="12.75">
      <c r="C204" s="227"/>
      <c r="D204" s="227"/>
      <c r="E204" s="227"/>
      <c r="F204" s="227"/>
      <c r="G204" s="227"/>
      <c r="H204" s="227"/>
      <c r="I204" s="227"/>
      <c r="J204" s="228"/>
      <c r="K204" s="228"/>
      <c r="L204" s="228"/>
      <c r="M204" s="228"/>
      <c r="N204" s="228"/>
      <c r="O204" s="228"/>
      <c r="P204" s="228"/>
      <c r="Q204" s="228"/>
    </row>
    <row r="205" spans="3:17" ht="12.75">
      <c r="C205" s="229">
        <f>G29</f>
        <v>0</v>
      </c>
      <c r="D205" s="226" t="s">
        <v>43</v>
      </c>
      <c r="E205" s="227" t="str">
        <f>IF(D52="Y",CONCATENATE(F52," in fund balance is being used to cover indicated expenditures.  "),"")</f>
        <v/>
      </c>
      <c r="F205" s="227"/>
      <c r="G205" s="227"/>
      <c r="H205" s="227"/>
      <c r="I205" s="227"/>
      <c r="J205" s="228"/>
      <c r="K205" s="228"/>
      <c r="L205" s="228"/>
      <c r="M205" s="228"/>
      <c r="N205" s="228"/>
      <c r="O205" s="228"/>
      <c r="P205" s="228"/>
      <c r="Q205" s="228"/>
    </row>
    <row r="206" spans="3:17" ht="12.75">
      <c r="C206" s="229">
        <f>H29</f>
        <v>0</v>
      </c>
      <c r="D206" s="226" t="s">
        <v>44</v>
      </c>
      <c r="E206" s="227" t="str">
        <f>IF(D54="Y",CONCATENATE(F54," in reallocated grant funding is being used to cover indicated expenditures."),"")</f>
        <v/>
      </c>
      <c r="F206" s="227"/>
      <c r="G206" s="227"/>
      <c r="H206" s="227"/>
      <c r="I206" s="227"/>
      <c r="J206" s="228"/>
      <c r="K206" s="228"/>
      <c r="L206" s="228"/>
      <c r="M206" s="228"/>
      <c r="N206" s="228"/>
      <c r="O206" s="228"/>
      <c r="P206" s="228"/>
      <c r="Q206" s="228"/>
    </row>
    <row r="207" spans="3:17" ht="12.75">
      <c r="C207" s="229">
        <f>I29</f>
        <v>0</v>
      </c>
      <c r="D207" s="227"/>
      <c r="E207" s="227"/>
      <c r="F207" s="227"/>
      <c r="G207" s="227"/>
      <c r="H207" s="227"/>
      <c r="I207" s="227"/>
      <c r="J207" s="228"/>
      <c r="K207" s="228"/>
      <c r="L207" s="228"/>
      <c r="M207" s="228"/>
      <c r="N207" s="228"/>
      <c r="O207" s="228"/>
      <c r="P207" s="228"/>
      <c r="Q207" s="228"/>
    </row>
    <row r="208" spans="3:17" ht="12.75">
      <c r="C208" s="229">
        <f>I30</f>
        <v>0</v>
      </c>
      <c r="D208" s="227"/>
      <c r="E208" s="227"/>
      <c r="F208" s="227"/>
      <c r="G208" s="227"/>
      <c r="H208" s="227"/>
      <c r="I208" s="227"/>
      <c r="J208" s="228"/>
      <c r="K208" s="228"/>
      <c r="L208" s="228"/>
      <c r="M208" s="228"/>
      <c r="N208" s="228"/>
      <c r="O208" s="228"/>
      <c r="P208" s="228"/>
      <c r="Q208" s="228"/>
    </row>
    <row r="209" spans="3:17" ht="12.75">
      <c r="C209" s="229">
        <f>G30</f>
        <v>0</v>
      </c>
      <c r="D209" s="227"/>
      <c r="E209" s="227"/>
      <c r="F209" s="227"/>
      <c r="G209" s="227"/>
      <c r="H209" s="227"/>
      <c r="I209" s="227"/>
      <c r="J209" s="228"/>
      <c r="K209" s="228"/>
      <c r="L209" s="228"/>
      <c r="M209" s="228"/>
      <c r="N209" s="228"/>
      <c r="O209" s="228"/>
      <c r="P209" s="228"/>
      <c r="Q209" s="228"/>
    </row>
    <row r="210" spans="3:17" ht="12.75">
      <c r="C210" s="229">
        <f>H30</f>
        <v>0</v>
      </c>
      <c r="D210" s="227"/>
      <c r="E210" s="227"/>
      <c r="F210" s="227"/>
      <c r="G210" s="227"/>
      <c r="H210" s="227"/>
      <c r="I210" s="227"/>
      <c r="J210" s="228"/>
      <c r="K210" s="228"/>
      <c r="L210" s="228"/>
      <c r="M210" s="228"/>
      <c r="N210" s="228"/>
      <c r="O210" s="228"/>
      <c r="P210" s="228"/>
      <c r="Q210" s="228"/>
    </row>
    <row r="211" spans="3:17" ht="12.75">
      <c r="C211" s="229" t="str">
        <f>I31</f>
        <v>NA</v>
      </c>
      <c r="D211" s="227"/>
      <c r="E211" s="227"/>
      <c r="F211" s="227"/>
      <c r="G211" s="227"/>
      <c r="H211" s="227"/>
      <c r="I211" s="227"/>
      <c r="J211" s="228"/>
      <c r="K211" s="228"/>
      <c r="L211" s="228"/>
      <c r="M211" s="228"/>
      <c r="N211" s="228"/>
      <c r="O211" s="228"/>
      <c r="P211" s="228"/>
      <c r="Q211" s="228"/>
    </row>
    <row r="212" spans="3:17" ht="12.75">
      <c r="C212" s="229" t="str">
        <f>J31</f>
        <v xml:space="preserve"> </v>
      </c>
      <c r="D212" s="227"/>
      <c r="E212" s="227"/>
      <c r="F212" s="227"/>
      <c r="G212" s="227"/>
      <c r="H212" s="227"/>
      <c r="I212" s="227"/>
      <c r="J212" s="228"/>
      <c r="K212" s="228"/>
      <c r="L212" s="228"/>
      <c r="M212" s="228"/>
      <c r="N212" s="228"/>
      <c r="O212" s="228"/>
      <c r="P212" s="228"/>
      <c r="Q212" s="228"/>
    </row>
    <row r="213" spans="3:17" ht="12.75">
      <c r="C213" s="230"/>
      <c r="D213" s="226">
        <v>300</v>
      </c>
      <c r="E213" s="227"/>
      <c r="F213" s="227"/>
      <c r="G213" s="227"/>
      <c r="H213" s="227"/>
      <c r="I213" s="227"/>
      <c r="J213" s="228"/>
      <c r="K213" s="228"/>
      <c r="L213" s="228"/>
      <c r="M213" s="228"/>
      <c r="N213" s="228"/>
      <c r="O213" s="228"/>
      <c r="P213" s="228"/>
      <c r="Q213" s="228"/>
    </row>
    <row r="214" spans="3:17" ht="12.75">
      <c r="C214" s="229"/>
      <c r="D214" s="226" t="s">
        <v>48</v>
      </c>
      <c r="E214" s="227"/>
      <c r="F214" s="227"/>
      <c r="G214" s="227"/>
      <c r="H214" s="227"/>
      <c r="I214" s="227"/>
      <c r="J214" s="228"/>
      <c r="K214" s="228"/>
      <c r="L214" s="228"/>
      <c r="M214" s="228"/>
      <c r="N214" s="228"/>
      <c r="O214" s="228"/>
      <c r="P214" s="228"/>
      <c r="Q214" s="228"/>
    </row>
    <row r="215" spans="3:9" ht="12.75">
      <c r="C215" s="225"/>
      <c r="D215" s="108"/>
      <c r="E215" s="108"/>
      <c r="F215" s="108"/>
      <c r="G215" s="108"/>
      <c r="H215" s="108"/>
      <c r="I215" s="108"/>
    </row>
    <row r="216" spans="3:9" ht="12.75">
      <c r="C216" s="225"/>
      <c r="D216" s="108"/>
      <c r="E216" s="108"/>
      <c r="F216" s="108"/>
      <c r="G216" s="108"/>
      <c r="H216" s="108"/>
      <c r="I216" s="108"/>
    </row>
    <row r="217" spans="3:9" ht="12.75">
      <c r="C217" s="225"/>
      <c r="D217" s="108"/>
      <c r="E217" s="108"/>
      <c r="F217" s="108"/>
      <c r="G217" s="108"/>
      <c r="H217" s="108"/>
      <c r="I217" s="108"/>
    </row>
    <row r="218" spans="3:9" ht="12.75">
      <c r="C218" s="225"/>
      <c r="D218" s="108"/>
      <c r="E218" s="108"/>
      <c r="F218" s="108"/>
      <c r="G218" s="108"/>
      <c r="H218" s="108"/>
      <c r="I218" s="108"/>
    </row>
    <row r="219" spans="3:9" ht="12.75">
      <c r="C219" s="225"/>
      <c r="D219" s="108"/>
      <c r="E219" s="108"/>
      <c r="F219" s="108"/>
      <c r="G219" s="108"/>
      <c r="H219" s="108"/>
      <c r="I219" s="108"/>
    </row>
    <row r="220" spans="3:9" ht="12.75">
      <c r="C220" s="225"/>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row r="343" spans="3:9" ht="12.75">
      <c r="C343" s="108"/>
      <c r="D343" s="108"/>
      <c r="E343" s="108"/>
      <c r="F343" s="108"/>
      <c r="G343" s="108"/>
      <c r="H343" s="108"/>
      <c r="I343" s="108"/>
    </row>
  </sheetData>
  <mergeCells count="81">
    <mergeCell ref="C203:Q203"/>
    <mergeCell ref="F171:N171"/>
    <mergeCell ref="C174:N174"/>
    <mergeCell ref="C180:M180"/>
    <mergeCell ref="C175:N175"/>
    <mergeCell ref="C177:N177"/>
    <mergeCell ref="C178:N178"/>
    <mergeCell ref="C173:M173"/>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M2"/>
    <mergeCell ref="C69:F69"/>
    <mergeCell ref="C92:D92"/>
    <mergeCell ref="E92:F92"/>
    <mergeCell ref="C96:D96"/>
    <mergeCell ref="G20:I20"/>
    <mergeCell ref="E77:M77"/>
    <mergeCell ref="C85:D85"/>
    <mergeCell ref="C86:D86"/>
    <mergeCell ref="C87:D87"/>
    <mergeCell ref="C88:D88"/>
    <mergeCell ref="C36:M36"/>
    <mergeCell ref="E57:F57"/>
    <mergeCell ref="D11:F11"/>
    <mergeCell ref="D12:F12"/>
    <mergeCell ref="D13:F13"/>
    <mergeCell ref="D14:F14"/>
    <mergeCell ref="D15:F15"/>
    <mergeCell ref="D155:D156"/>
    <mergeCell ref="C148:M148"/>
    <mergeCell ref="D16:E16"/>
    <mergeCell ref="C75:D75"/>
    <mergeCell ref="C76:D76"/>
    <mergeCell ref="C77:D77"/>
    <mergeCell ref="E71:M71"/>
    <mergeCell ref="E72:M72"/>
    <mergeCell ref="E75:M75"/>
    <mergeCell ref="E73:M73"/>
    <mergeCell ref="E74:M74"/>
    <mergeCell ref="D19:F19"/>
    <mergeCell ref="D40:F40"/>
    <mergeCell ref="D41:F41"/>
    <mergeCell ref="D17:F17"/>
    <mergeCell ref="E58:F58"/>
    <mergeCell ref="E76:M76"/>
    <mergeCell ref="D18:F18"/>
    <mergeCell ref="D43:I43"/>
    <mergeCell ref="C48:M48"/>
    <mergeCell ref="C68:M68"/>
    <mergeCell ref="C74:D74"/>
    <mergeCell ref="D39:F39"/>
    <mergeCell ref="C119:D119"/>
    <mergeCell ref="C120:D120"/>
    <mergeCell ref="C121:D121"/>
    <mergeCell ref="E103:F103"/>
    <mergeCell ref="C103:D103"/>
    <mergeCell ref="C118:D118"/>
    <mergeCell ref="C114:D114"/>
    <mergeCell ref="E114:F114"/>
    <mergeCell ref="E81:F81"/>
    <mergeCell ref="C81:D81"/>
    <mergeCell ref="C97:D97"/>
    <mergeCell ref="C109:D109"/>
    <mergeCell ref="C110:D110"/>
    <mergeCell ref="C107:D107"/>
    <mergeCell ref="C108:D108"/>
    <mergeCell ref="C98:D98"/>
    <mergeCell ref="C99:D99"/>
  </mergeCells>
  <dataValidations count="3">
    <dataValidation type="list" allowBlank="1" showInputMessage="1" showErrorMessage="1" sqref="D54 G39 F166:F170 F151:F152 D52">
      <formula1>$D$205:$D$206</formula1>
    </dataValidation>
    <dataValidation type="list" allowBlank="1" showInputMessage="1" showErrorMessage="1" sqref="D157:D162 I135 I113 D58:D63 I80 I91 I102 I124">
      <formula1>$C$205:$C$220</formula1>
    </dataValidation>
    <dataValidation type="list" allowBlank="1" showInputMessage="1" showErrorMessage="1" sqref="C157:C162 E124 E102 C58:C63 E80 E91 E113 E135">
      <formula1>$G$21:$G$27</formula1>
    </dataValidation>
  </dataValidations>
  <printOptions/>
  <pageMargins left="0.7" right="0.7" top="0.75" bottom="0.75" header="0.3" footer="0.3"/>
  <pageSetup fitToHeight="1" fitToWidth="1" horizontalDpi="600" verticalDpi="600" orientation="portrait" paperSize="17"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30"/>
  <sheetViews>
    <sheetView showGridLines="0" tabSelected="1" zoomScale="90" zoomScaleNormal="90" workbookViewId="0" topLeftCell="A1">
      <selection activeCell="C10" sqref="C10:S11"/>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140625" style="0" customWidth="1"/>
    <col min="10" max="10" width="13.8515625" style="0" hidden="1" customWidth="1"/>
    <col min="11" max="11" width="14.57421875" style="0" hidden="1" customWidth="1"/>
    <col min="12" max="12" width="14.57421875" style="0" customWidth="1"/>
    <col min="13" max="14" width="13.8515625" style="0" hidden="1" customWidth="1"/>
    <col min="15" max="15" width="15.140625" style="0" customWidth="1"/>
    <col min="16" max="17" width="13.8515625" style="0" hidden="1" customWidth="1"/>
    <col min="18" max="18" width="15.421875" style="0" customWidth="1"/>
    <col min="19" max="19" width="16.421875" style="0" customWidth="1"/>
    <col min="20" max="20" width="18.8515625" style="0" customWidth="1"/>
  </cols>
  <sheetData>
    <row r="1" spans="1:20" ht="18">
      <c r="A1" s="412" t="s">
        <v>49</v>
      </c>
      <c r="B1" s="412"/>
      <c r="C1" s="412"/>
      <c r="D1" s="412"/>
      <c r="E1" s="412"/>
      <c r="F1" s="412"/>
      <c r="G1" s="412"/>
      <c r="H1" s="412"/>
      <c r="I1" s="412"/>
      <c r="J1" s="412"/>
      <c r="K1" s="412"/>
      <c r="L1" s="412"/>
      <c r="M1" s="412"/>
      <c r="N1" s="412"/>
      <c r="O1" s="412"/>
      <c r="P1" s="412"/>
      <c r="Q1" s="412"/>
      <c r="R1" s="412"/>
      <c r="S1" s="412"/>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414" t="s">
        <v>31</v>
      </c>
      <c r="B3" s="414"/>
      <c r="C3" s="414"/>
      <c r="D3" s="414"/>
      <c r="E3" s="414"/>
      <c r="F3" s="414"/>
      <c r="G3" s="414"/>
      <c r="H3" s="414"/>
      <c r="I3" s="414"/>
      <c r="J3" s="414"/>
      <c r="K3" s="414"/>
      <c r="L3" s="414"/>
      <c r="M3" s="414"/>
      <c r="N3" s="414"/>
      <c r="O3" s="414"/>
      <c r="P3" s="414"/>
      <c r="Q3" s="414"/>
      <c r="R3" s="414"/>
      <c r="S3" s="414"/>
      <c r="T3" s="1"/>
    </row>
    <row r="4" spans="1:20" ht="3" customHeight="1" thickBot="1" thickTop="1">
      <c r="A4" s="399"/>
      <c r="B4" s="400"/>
      <c r="C4" s="400"/>
      <c r="D4" s="400"/>
      <c r="E4" s="400"/>
      <c r="F4" s="400"/>
      <c r="G4" s="400"/>
      <c r="H4" s="400"/>
      <c r="I4" s="400"/>
      <c r="J4" s="400"/>
      <c r="K4" s="400"/>
      <c r="L4" s="400"/>
      <c r="M4" s="400"/>
      <c r="N4" s="400"/>
      <c r="O4" s="400"/>
      <c r="P4" s="400"/>
      <c r="Q4" s="400"/>
      <c r="R4" s="400"/>
      <c r="S4" s="400"/>
      <c r="T4" s="1"/>
    </row>
    <row r="5" spans="1:19" ht="13.5">
      <c r="A5" s="409" t="s">
        <v>7</v>
      </c>
      <c r="B5" s="407"/>
      <c r="C5" s="407"/>
      <c r="D5" s="407"/>
      <c r="E5" s="407"/>
      <c r="F5" s="407"/>
      <c r="G5" s="407"/>
      <c r="H5" s="407"/>
      <c r="I5" s="407"/>
      <c r="J5" s="407"/>
      <c r="K5" s="407"/>
      <c r="L5" s="407"/>
      <c r="M5" s="407"/>
      <c r="N5" s="407"/>
      <c r="O5" s="407"/>
      <c r="P5" s="407"/>
      <c r="Q5" s="407"/>
      <c r="R5" s="407"/>
      <c r="S5" s="408"/>
    </row>
    <row r="6" spans="1:20" ht="13.5">
      <c r="A6" s="405" t="s">
        <v>0</v>
      </c>
      <c r="B6" s="406"/>
      <c r="C6" s="404" t="str">
        <f>IF('2a.  Simple Form Data Entry'!G11="","   ",'2a.  Simple Form Data Entry'!G11)</f>
        <v>Ardagh Lease</v>
      </c>
      <c r="D6" s="404"/>
      <c r="E6" s="404"/>
      <c r="F6" s="404"/>
      <c r="G6" s="404"/>
      <c r="H6" s="404"/>
      <c r="I6" s="404"/>
      <c r="J6" s="404"/>
      <c r="L6" s="292" t="s">
        <v>16</v>
      </c>
      <c r="M6" s="292"/>
      <c r="O6" s="72"/>
      <c r="Q6" s="72"/>
      <c r="R6" s="312">
        <f>IF('2a.  Simple Form Data Entry'!G17="","   ",'2a.  Simple Form Data Entry'!G17)</f>
        <v>10</v>
      </c>
      <c r="S6" s="71" t="s">
        <v>17</v>
      </c>
      <c r="T6" s="11"/>
    </row>
    <row r="7" spans="1:20" ht="13.5" customHeight="1">
      <c r="A7" s="410" t="s">
        <v>140</v>
      </c>
      <c r="B7" s="401"/>
      <c r="C7" s="411" t="str">
        <f>IF('2a.  Simple Form Data Entry'!G12="","   ",'2a.  Simple Form Data Entry'!G12)</f>
        <v>DES / Facilities Management</v>
      </c>
      <c r="D7" s="411"/>
      <c r="E7" s="411"/>
      <c r="F7" s="411"/>
      <c r="G7" s="411"/>
      <c r="H7" s="411"/>
      <c r="I7" s="411"/>
      <c r="J7" s="411"/>
      <c r="L7" s="102" t="s">
        <v>27</v>
      </c>
      <c r="M7" s="102"/>
      <c r="P7" s="73"/>
      <c r="Q7" s="73"/>
      <c r="R7" s="313" t="str">
        <f>'2a.  Simple Form Data Entry'!G18</f>
        <v>NA</v>
      </c>
      <c r="S7" s="54"/>
      <c r="T7" s="11"/>
    </row>
    <row r="8" spans="1:24" ht="13.5" customHeight="1">
      <c r="A8" s="402" t="s">
        <v>2</v>
      </c>
      <c r="B8" s="403"/>
      <c r="C8" s="291" t="str">
        <f>IF('2a.  Simple Form Data Entry'!G15="","   ",'2a.  Simple Form Data Entry'!G15)</f>
        <v>Carolyn Mock / Stephen Cugier</v>
      </c>
      <c r="E8" s="291"/>
      <c r="F8" s="403" t="s">
        <v>8</v>
      </c>
      <c r="G8" s="403"/>
      <c r="H8" s="322" t="str">
        <f>IF('2a.  Simple Form Data Entry'!G15=""," ",'2a.  Simple Form Data Entry'!G16)</f>
        <v>3/31/22</v>
      </c>
      <c r="I8" s="291"/>
      <c r="J8" s="291"/>
      <c r="L8" s="401" t="s">
        <v>10</v>
      </c>
      <c r="M8" s="401"/>
      <c r="N8" s="401"/>
      <c r="O8" s="401"/>
      <c r="P8" s="74"/>
      <c r="Q8" s="74"/>
      <c r="R8" s="291" t="str">
        <f>IF('2a.  Simple Form Data Entry'!G13="","   ",'2a.  Simple Form Data Entry'!G13)</f>
        <v>Lease Renewal</v>
      </c>
      <c r="S8" s="321"/>
      <c r="T8" s="291"/>
      <c r="U8" s="291"/>
      <c r="V8" s="291"/>
      <c r="W8" s="291"/>
      <c r="X8" s="291"/>
    </row>
    <row r="9" spans="1:24" ht="13.5" customHeight="1">
      <c r="A9" s="402" t="s">
        <v>3</v>
      </c>
      <c r="B9" s="403"/>
      <c r="C9" s="293" t="s">
        <v>161</v>
      </c>
      <c r="D9" s="291"/>
      <c r="E9" s="291"/>
      <c r="F9" s="403" t="s">
        <v>13</v>
      </c>
      <c r="G9" s="403"/>
      <c r="H9" s="457">
        <v>44748</v>
      </c>
      <c r="I9" s="291"/>
      <c r="J9" s="291"/>
      <c r="L9" s="401" t="s">
        <v>9</v>
      </c>
      <c r="M9" s="401"/>
      <c r="N9" s="401"/>
      <c r="O9" s="401"/>
      <c r="P9" s="55"/>
      <c r="Q9" s="55"/>
      <c r="R9" s="291" t="str">
        <f>IF('2a.  Simple Form Data Entry'!G14="","   ",'2a.  Simple Form Data Entry'!G14)</f>
        <v>Stand Alone</v>
      </c>
      <c r="S9" s="321"/>
      <c r="T9" s="291"/>
      <c r="U9" s="291"/>
      <c r="V9" s="291"/>
      <c r="W9" s="291"/>
      <c r="X9" s="291"/>
    </row>
    <row r="10" spans="1:20" ht="12.75">
      <c r="A10" s="323" t="s">
        <v>139</v>
      </c>
      <c r="B10" s="324"/>
      <c r="C10" s="420" t="str">
        <f>IF('2a.  Simple Form Data Entry'!G10=""," ",'2a.  Simple Form Data Entry'!G10)</f>
        <v>Ardagh Lease</v>
      </c>
      <c r="D10" s="420"/>
      <c r="E10" s="420"/>
      <c r="F10" s="420"/>
      <c r="G10" s="420"/>
      <c r="H10" s="420"/>
      <c r="I10" s="420"/>
      <c r="J10" s="420"/>
      <c r="K10" s="420"/>
      <c r="L10" s="420"/>
      <c r="M10" s="420"/>
      <c r="N10" s="420"/>
      <c r="O10" s="420"/>
      <c r="P10" s="420"/>
      <c r="Q10" s="420"/>
      <c r="R10" s="420"/>
      <c r="S10" s="421"/>
      <c r="T10" s="11"/>
    </row>
    <row r="11" spans="1:20" ht="13" thickBot="1">
      <c r="A11" s="325"/>
      <c r="B11" s="326"/>
      <c r="C11" s="422"/>
      <c r="D11" s="422"/>
      <c r="E11" s="422"/>
      <c r="F11" s="422"/>
      <c r="G11" s="422"/>
      <c r="H11" s="422"/>
      <c r="I11" s="422"/>
      <c r="J11" s="422"/>
      <c r="K11" s="422"/>
      <c r="L11" s="422"/>
      <c r="M11" s="422"/>
      <c r="N11" s="422"/>
      <c r="O11" s="422"/>
      <c r="P11" s="422"/>
      <c r="Q11" s="422"/>
      <c r="R11" s="422"/>
      <c r="S11" s="423"/>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414" t="s">
        <v>14</v>
      </c>
      <c r="B13" s="414"/>
      <c r="C13" s="414"/>
      <c r="D13" s="414"/>
      <c r="E13" s="414"/>
      <c r="F13" s="414"/>
      <c r="G13" s="414"/>
      <c r="H13" s="414"/>
      <c r="I13" s="414"/>
      <c r="J13" s="414"/>
      <c r="K13" s="414"/>
      <c r="L13" s="414"/>
      <c r="M13" s="414"/>
      <c r="N13" s="414"/>
      <c r="O13" s="414"/>
      <c r="P13" s="414"/>
      <c r="Q13" s="414"/>
      <c r="R13" s="414"/>
      <c r="S13" s="414"/>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15" t="s">
        <v>32</v>
      </c>
      <c r="B15" s="415"/>
      <c r="C15" s="415"/>
      <c r="D15" s="415"/>
      <c r="E15" s="415"/>
      <c r="F15" s="415"/>
      <c r="G15" s="415"/>
      <c r="H15" s="415"/>
      <c r="I15" s="415"/>
      <c r="J15" s="415"/>
      <c r="K15" s="415"/>
      <c r="L15" s="415"/>
      <c r="M15" s="415"/>
      <c r="N15" s="415"/>
      <c r="O15" s="415"/>
      <c r="P15" s="415"/>
      <c r="Q15" s="415"/>
      <c r="R15" s="415"/>
      <c r="S15" s="415"/>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419" t="s">
        <v>135</v>
      </c>
      <c r="B17" s="419"/>
      <c r="C17" s="419"/>
      <c r="D17" s="419"/>
      <c r="E17" s="416" t="str">
        <f>IF('2a.  Simple Form Data Entry'!G39="N","NA",'2a.  Simple Form Data Entry'!G40)</f>
        <v>NA</v>
      </c>
      <c r="F17" s="417"/>
      <c r="G17" s="418"/>
      <c r="H17" s="455" t="s">
        <v>141</v>
      </c>
      <c r="I17" s="456"/>
      <c r="J17" s="456"/>
      <c r="K17" s="456"/>
      <c r="L17" s="456"/>
      <c r="M17" s="456"/>
      <c r="N17" s="303"/>
      <c r="O17" s="452" t="str">
        <f>IF('2a.  Simple Form Data Entry'!G39="N","NA",'2a.  Simple Form Data Entry'!G41)</f>
        <v>NA</v>
      </c>
      <c r="P17" s="453"/>
      <c r="Q17" s="453"/>
      <c r="R17" s="453"/>
      <c r="S17" s="454"/>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15" t="s">
        <v>33</v>
      </c>
      <c r="B19" s="415"/>
      <c r="C19" s="415"/>
      <c r="D19" s="415"/>
      <c r="E19" s="415"/>
      <c r="F19" s="415"/>
      <c r="G19" s="415"/>
      <c r="H19" s="415"/>
      <c r="I19" s="415"/>
      <c r="J19" s="415"/>
      <c r="K19" s="415"/>
      <c r="L19" s="415"/>
      <c r="M19" s="415"/>
      <c r="N19" s="415"/>
      <c r="O19" s="415"/>
      <c r="P19" s="415"/>
      <c r="Q19" s="415"/>
      <c r="R19" s="415"/>
      <c r="S19" s="415"/>
      <c r="T19" s="11"/>
    </row>
    <row r="20" spans="1:20" ht="3" customHeight="1" thickTop="1">
      <c r="A20" s="3"/>
      <c r="B20" s="3"/>
      <c r="D20" s="3"/>
      <c r="E20" s="2"/>
      <c r="F20" s="2"/>
      <c r="G20" s="2"/>
      <c r="H20" s="2"/>
      <c r="I20" s="2"/>
      <c r="J20" s="2"/>
      <c r="K20" s="2"/>
      <c r="L20" s="2"/>
      <c r="M20" s="2"/>
      <c r="N20" s="2"/>
      <c r="O20" s="2"/>
      <c r="P20" s="2"/>
      <c r="Q20" s="2"/>
      <c r="R20" s="2"/>
      <c r="T20" s="11"/>
    </row>
    <row r="21" spans="1:20" ht="13.5">
      <c r="A21" s="37" t="s">
        <v>124</v>
      </c>
      <c r="B21" s="2"/>
      <c r="D21" s="3"/>
      <c r="E21" s="3"/>
      <c r="F21" s="3"/>
      <c r="G21" s="3"/>
      <c r="H21" s="3"/>
      <c r="I21" s="3"/>
      <c r="J21" s="3"/>
      <c r="K21" s="3"/>
      <c r="L21" s="3"/>
      <c r="M21" s="3"/>
      <c r="N21" s="3"/>
      <c r="O21" s="3"/>
      <c r="P21" s="3"/>
      <c r="Q21" s="3"/>
      <c r="R21" s="3"/>
      <c r="T21" s="11"/>
    </row>
    <row r="22" spans="1:20" ht="3" customHeight="1">
      <c r="A22" s="51"/>
      <c r="B22" s="44"/>
      <c r="C22" s="44"/>
      <c r="D22" s="44"/>
      <c r="E22" s="44"/>
      <c r="F22" s="184"/>
      <c r="G22" s="44"/>
      <c r="H22" s="44"/>
      <c r="I22" s="184"/>
      <c r="J22" s="44"/>
      <c r="K22" s="44"/>
      <c r="L22" s="294"/>
      <c r="M22" s="44"/>
      <c r="N22" s="44"/>
      <c r="O22" s="294"/>
      <c r="P22" s="294"/>
      <c r="Q22" s="294"/>
      <c r="R22" s="294"/>
      <c r="S22" s="44"/>
      <c r="T22" s="11"/>
    </row>
    <row r="23" spans="1:20" ht="15.5" thickBot="1">
      <c r="A23" s="10" t="s">
        <v>136</v>
      </c>
      <c r="B23" s="10"/>
      <c r="C23" s="2"/>
      <c r="D23" s="3"/>
      <c r="E23" s="3"/>
      <c r="F23" s="3"/>
      <c r="G23" s="3"/>
      <c r="H23" s="3"/>
      <c r="I23" s="3"/>
      <c r="J23" s="3"/>
      <c r="K23" s="3"/>
      <c r="L23" s="3"/>
      <c r="M23" s="3"/>
      <c r="N23" s="3"/>
      <c r="O23" s="3"/>
      <c r="P23" s="3"/>
      <c r="Q23" s="3"/>
      <c r="R23" s="3"/>
      <c r="T23" s="11"/>
    </row>
    <row r="24" spans="1:20" ht="41" thickBot="1">
      <c r="A24" s="92" t="s">
        <v>18</v>
      </c>
      <c r="B24" s="93"/>
      <c r="C24" s="94"/>
      <c r="D24" s="95" t="s">
        <v>28</v>
      </c>
      <c r="E24" s="95" t="s">
        <v>29</v>
      </c>
      <c r="F24" s="95" t="s">
        <v>104</v>
      </c>
      <c r="G24" s="103" t="s">
        <v>11</v>
      </c>
      <c r="H24" s="95" t="s">
        <v>54</v>
      </c>
      <c r="I24" s="95" t="str">
        <f>'2a.  Simple Form Data Entry'!N57</f>
        <v>Sum of Revenues Prior to 2021</v>
      </c>
      <c r="J24" s="95">
        <f>'2a.  Simple Form Data Entry'!G19</f>
        <v>2021</v>
      </c>
      <c r="K24" s="96">
        <f>J24+1</f>
        <v>2022</v>
      </c>
      <c r="L24" s="96" t="str">
        <f>CONCATENATE(J24," / ",K24)</f>
        <v>2021 / 2022</v>
      </c>
      <c r="M24" s="96">
        <f>K24+1</f>
        <v>2023</v>
      </c>
      <c r="N24" s="96">
        <f>M24+1</f>
        <v>2024</v>
      </c>
      <c r="O24" s="96" t="str">
        <f>CONCATENATE(M24," / ",N24)</f>
        <v>2023 / 2024</v>
      </c>
      <c r="P24" s="96">
        <f>N24+1</f>
        <v>2025</v>
      </c>
      <c r="Q24" s="96">
        <f>P24+1</f>
        <v>2026</v>
      </c>
      <c r="R24" s="96" t="str">
        <f>CONCATENATE(P24," / ",Q24)</f>
        <v>2025 / 2026</v>
      </c>
      <c r="S24" s="97" t="s">
        <v>116</v>
      </c>
      <c r="T24" s="11"/>
    </row>
    <row r="25" spans="1:20" ht="13.5">
      <c r="A25" s="88" t="str">
        <f>IF('2a.  Simple Form Data Entry'!C58="","   ",'2a.  Simple Form Data Entry'!C58)</f>
        <v>DES / Facilities Management</v>
      </c>
      <c r="B25" s="78"/>
      <c r="C25" s="78"/>
      <c r="D25" s="177" t="str">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A44000</v>
      </c>
      <c r="E25" s="89" t="str">
        <f>IF(A25="   ","   ",IF(A25='2a.  Simple Form Data Entry'!$G$21,'2a.  Simple Form Data Entry'!K$21,IF(A25='2a.  Simple Form Data Entry'!$G$22,'2a.  Simple Form Data Entry'!K$22,IF(A25='2a.  Simple Form Data Entry'!$G$23,'2a.  Simple Form Data Entry'!K$23,IF(A25='2a.  Simple Form Data Entry'!$G$24,'2a.  Simple Form Data Entry'!$K$24,IF(A25='2a.  Simple Form Data Entry'!G$25,'2a.  Simple Form Data Entry'!K$25,IF(A25='2a.  Simple Form Data Entry'!G$26,'2a.  Simple Form Data Entry'!K$26,"   ")))))))</f>
        <v>DES</v>
      </c>
      <c r="F25" s="177" t="str">
        <f>IF(A25="   ","   ",IF(A25='2a.  Simple Form Data Entry'!$G$21,'2a.  Simple Form Data Entry'!L$21,IF(A25='2a.  Simple Form Data Entry'!$G$22,'2a.  Simple Form Data Entry'!L$22,IF(A25='2a.  Simple Form Data Entry'!$G$23,'2a.  Simple Form Data Entry'!L$23,IF(A25='2a.  Simple Form Data Entry'!$G$24,'2a.  Simple Form Data Entry'!$L$24,IF(A25='2a.  Simple Form Data Entry'!G$25,'2a.  Simple Form Data Entry'!L$25,IF(A25='2a.  Simple Form Data Entry'!G$26,'2a.  Simple Form Data Entry'!L$26,"   ")))))))</f>
        <v>0010</v>
      </c>
      <c r="G25" s="90" t="str">
        <f>IF(A25="","   ",'2a.  Simple Form Data Entry'!D58)</f>
        <v xml:space="preserve"> </v>
      </c>
      <c r="H25" s="195" t="str">
        <f>IF('2a.  Simple Form Data Entry'!E58="","   ",'2a.  Simple Form Data Entry'!E58)</f>
        <v>36250 EXT LT SPACE FAC RENT</v>
      </c>
      <c r="I25" s="80">
        <f>'2a.  Simple Form Data Entry'!N58</f>
        <v>0</v>
      </c>
      <c r="J25" s="80">
        <f>'2a.  Simple Form Data Entry'!G58</f>
        <v>1720000</v>
      </c>
      <c r="K25" s="80">
        <f>'2a.  Simple Form Data Entry'!H58</f>
        <v>2644500</v>
      </c>
      <c r="L25" s="80">
        <f>J25+K25</f>
        <v>4364500</v>
      </c>
      <c r="M25" s="80">
        <f>'2a.  Simple Form Data Entry'!I58</f>
        <v>2723835</v>
      </c>
      <c r="N25" s="80">
        <f>'2a.  Simple Form Data Entry'!J58</f>
        <v>2805550</v>
      </c>
      <c r="O25" s="80">
        <f aca="true" t="shared" si="0" ref="O25:O31">M25+N25</f>
        <v>5529385</v>
      </c>
      <c r="P25" s="80">
        <f>'2a.  Simple Form Data Entry'!K58</f>
        <v>2889717</v>
      </c>
      <c r="Q25" s="80">
        <f>'2a.  Simple Form Data Entry'!L58</f>
        <v>2976408</v>
      </c>
      <c r="R25" s="80">
        <f aca="true" t="shared" si="1" ref="R25:R31">P25+Q25</f>
        <v>5866125</v>
      </c>
      <c r="S25" s="91">
        <f>'2a.  Simple Form Data Entry'!M58</f>
        <v>13386799</v>
      </c>
      <c r="T25" s="11"/>
    </row>
    <row r="26" spans="1:20" ht="13.5">
      <c r="A26" s="84" t="str">
        <f>IF('2a.  Simple Form Data Entry'!C59="","   ",'2a.  Simple Form Data Entry'!C59)</f>
        <v xml:space="preserve">   </v>
      </c>
      <c r="B26" s="75"/>
      <c r="C26" s="75"/>
      <c r="D26" s="177" t="str">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 xml:space="preserve">   </v>
      </c>
      <c r="E26" s="89" t="str">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 xml:space="preserve">   </v>
      </c>
      <c r="F26" s="177"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 xml:space="preserve">   </v>
      </c>
      <c r="G26" s="90" t="str">
        <f>IF(A26="","   ",'2a.  Simple Form Data Entry'!D59)</f>
        <v xml:space="preserve"> </v>
      </c>
      <c r="H26" s="76" t="str">
        <f>IF('2a.  Simple Form Data Entry'!E59="","   ",'2a.  Simple Form Data Entry'!E59)</f>
        <v xml:space="preserve">   </v>
      </c>
      <c r="I26" s="80">
        <f>'2a.  Simple Form Data Entry'!N59</f>
        <v>0</v>
      </c>
      <c r="J26" s="77">
        <f>'2a.  Simple Form Data Entry'!G59</f>
        <v>0</v>
      </c>
      <c r="K26" s="77">
        <f>'2a.  Simple Form Data Entry'!H59</f>
        <v>0</v>
      </c>
      <c r="L26" s="80">
        <f aca="true" t="shared" si="2" ref="L26:L31">J26+K26</f>
        <v>0</v>
      </c>
      <c r="M26" s="77">
        <f>'2a.  Simple Form Data Entry'!I59</f>
        <v>0</v>
      </c>
      <c r="N26" s="77">
        <f>'2a.  Simple Form Data Entry'!J59</f>
        <v>0</v>
      </c>
      <c r="O26" s="80">
        <f t="shared" si="0"/>
        <v>0</v>
      </c>
      <c r="P26" s="77">
        <f>'2a.  Simple Form Data Entry'!K59</f>
        <v>0</v>
      </c>
      <c r="Q26" s="77">
        <f>'2a.  Simple Form Data Entry'!L59</f>
        <v>0</v>
      </c>
      <c r="R26" s="80">
        <f t="shared" si="1"/>
        <v>0</v>
      </c>
      <c r="S26" s="87">
        <f>'2a.  Simple Form Data Entry'!M59</f>
        <v>0</v>
      </c>
      <c r="T26" s="11"/>
    </row>
    <row r="27" spans="1:20" ht="13.5">
      <c r="A27" s="84" t="str">
        <f>IF('2a.  Simple Form Data Entry'!C60="","   ",'2a.  Simple Form Data Entry'!C60)</f>
        <v xml:space="preserve">   </v>
      </c>
      <c r="B27" s="85"/>
      <c r="C27" s="85"/>
      <c r="D27" s="177" t="str">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89" t="str">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77"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90" t="str">
        <f>IF(A27="","   ",'2a.  Simple Form Data Entry'!D60)</f>
        <v xml:space="preserve"> </v>
      </c>
      <c r="H27" s="197" t="str">
        <f>IF('2a.  Simple Form Data Entry'!E60="","   ",'2a.  Simple Form Data Entry'!E60)</f>
        <v xml:space="preserve">   </v>
      </c>
      <c r="I27" s="80">
        <f>'2a.  Simple Form Data Entry'!N60</f>
        <v>0</v>
      </c>
      <c r="J27" s="77">
        <f>'2a.  Simple Form Data Entry'!G60</f>
        <v>0</v>
      </c>
      <c r="K27" s="77">
        <f>'2a.  Simple Form Data Entry'!H60</f>
        <v>0</v>
      </c>
      <c r="L27" s="80">
        <f t="shared" si="2"/>
        <v>0</v>
      </c>
      <c r="M27" s="77">
        <f>'2a.  Simple Form Data Entry'!I60</f>
        <v>0</v>
      </c>
      <c r="N27" s="77">
        <f>'2a.  Simple Form Data Entry'!J60</f>
        <v>0</v>
      </c>
      <c r="O27" s="80">
        <f t="shared" si="0"/>
        <v>0</v>
      </c>
      <c r="P27" s="77">
        <f>'2a.  Simple Form Data Entry'!K60</f>
        <v>0</v>
      </c>
      <c r="Q27" s="77">
        <f>'2a.  Simple Form Data Entry'!L60</f>
        <v>0</v>
      </c>
      <c r="R27" s="80">
        <f t="shared" si="1"/>
        <v>0</v>
      </c>
      <c r="S27" s="87">
        <f>'2a.  Simple Form Data Entry'!M60</f>
        <v>0</v>
      </c>
      <c r="T27" s="11"/>
    </row>
    <row r="28" spans="1:20" ht="13.5" hidden="1">
      <c r="A28" s="84" t="str">
        <f>IF('2a.  Simple Form Data Entry'!C61="","   ",'2a.  Simple Form Data Entry'!C61)</f>
        <v xml:space="preserve">   </v>
      </c>
      <c r="B28" s="85"/>
      <c r="C28" s="85"/>
      <c r="D28" s="177"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89"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77"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90" t="str">
        <f>IF(A28="","   ",'2a.  Simple Form Data Entry'!D61)</f>
        <v xml:space="preserve"> </v>
      </c>
      <c r="H28" s="197" t="str">
        <f>IF('2a.  Simple Form Data Entry'!E61="","   ",'2a.  Simple Form Data Entry'!E61)</f>
        <v xml:space="preserve">   </v>
      </c>
      <c r="I28" s="80">
        <f>'2a.  Simple Form Data Entry'!N61</f>
        <v>0</v>
      </c>
      <c r="J28" s="77">
        <f>'2a.  Simple Form Data Entry'!G61</f>
        <v>0</v>
      </c>
      <c r="K28" s="77">
        <f>'2a.  Simple Form Data Entry'!H61</f>
        <v>0</v>
      </c>
      <c r="L28" s="80">
        <f t="shared" si="2"/>
        <v>0</v>
      </c>
      <c r="M28" s="77">
        <f>'2a.  Simple Form Data Entry'!I61</f>
        <v>0</v>
      </c>
      <c r="N28" s="77">
        <f>'2a.  Simple Form Data Entry'!J61</f>
        <v>0</v>
      </c>
      <c r="O28" s="80">
        <f t="shared" si="0"/>
        <v>0</v>
      </c>
      <c r="P28" s="77">
        <f>'2a.  Simple Form Data Entry'!K61</f>
        <v>0</v>
      </c>
      <c r="Q28" s="77">
        <f>'2a.  Simple Form Data Entry'!L61</f>
        <v>0</v>
      </c>
      <c r="R28" s="80">
        <f t="shared" si="1"/>
        <v>0</v>
      </c>
      <c r="S28" s="87">
        <f>'2a.  Simple Form Data Entry'!M61</f>
        <v>0</v>
      </c>
      <c r="T28" s="11"/>
    </row>
    <row r="29" spans="1:20" ht="13.5" hidden="1">
      <c r="A29" s="84" t="str">
        <f>IF('2a.  Simple Form Data Entry'!C62="","   ",'2a.  Simple Form Data Entry'!C62)</f>
        <v xml:space="preserve">   </v>
      </c>
      <c r="B29" s="86"/>
      <c r="C29" s="86"/>
      <c r="D29" s="177"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89"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77"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90" t="str">
        <f>IF(A29="","   ",'2a.  Simple Form Data Entry'!D62)</f>
        <v xml:space="preserve"> </v>
      </c>
      <c r="H29" s="197" t="str">
        <f>IF('2a.  Simple Form Data Entry'!E62="","   ",'2a.  Simple Form Data Entry'!E62)</f>
        <v xml:space="preserve">   </v>
      </c>
      <c r="I29" s="80">
        <f>'2a.  Simple Form Data Entry'!N62</f>
        <v>0</v>
      </c>
      <c r="J29" s="77">
        <f>'2a.  Simple Form Data Entry'!G62</f>
        <v>0</v>
      </c>
      <c r="K29" s="77">
        <f>'2a.  Simple Form Data Entry'!H62</f>
        <v>0</v>
      </c>
      <c r="L29" s="80">
        <f t="shared" si="2"/>
        <v>0</v>
      </c>
      <c r="M29" s="77">
        <f>'2a.  Simple Form Data Entry'!I62</f>
        <v>0</v>
      </c>
      <c r="N29" s="77">
        <f>'2a.  Simple Form Data Entry'!J62</f>
        <v>0</v>
      </c>
      <c r="O29" s="80">
        <f t="shared" si="0"/>
        <v>0</v>
      </c>
      <c r="P29" s="77">
        <f>'2a.  Simple Form Data Entry'!K62</f>
        <v>0</v>
      </c>
      <c r="Q29" s="77">
        <f>'2a.  Simple Form Data Entry'!L62</f>
        <v>0</v>
      </c>
      <c r="R29" s="80">
        <f t="shared" si="1"/>
        <v>0</v>
      </c>
      <c r="S29" s="87">
        <f>'2a.  Simple Form Data Entry'!M62</f>
        <v>0</v>
      </c>
      <c r="T29" s="11"/>
    </row>
    <row r="30" spans="1:20" ht="13.5" hidden="1">
      <c r="A30" s="84" t="str">
        <f>IF('2a.  Simple Form Data Entry'!C63="","   ",'2a.  Simple Form Data Entry'!C63)</f>
        <v xml:space="preserve">   </v>
      </c>
      <c r="B30" s="86"/>
      <c r="C30" s="86"/>
      <c r="D30" s="177" t="str">
        <f>IF(A30="   ","   ",IF(A30='2a.  Simple Form Data Entry'!$G$21,'2a.  Simple Form Data Entry'!J$21,IF(A30='2a.  Simple Form Data Entry'!$G$22,'2a.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89" t="str">
        <f>IF(A30="   ","   ",IF(A30='2a.  Simple Form Data Entry'!$G$21,'2a.  Simple Form Data Entry'!K$21,IF(A30='2a.  Simple Form Data Entry'!$G$22,'2a.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77" t="str">
        <f>IF(A30="   ","   ",IF(A30='2a.  Simple Form Data Entry'!$G$21,'2a.  Simple Form Data Entry'!L$21,IF(A30='2a.  Simple Form Data Entry'!$G$22,'2a.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90" t="str">
        <f>IF(A30="","   ",'2a.  Simple Form Data Entry'!D63)</f>
        <v xml:space="preserve"> </v>
      </c>
      <c r="H30" s="197" t="str">
        <f>IF('2a.  Simple Form Data Entry'!E63="","   ",'2a.  Simple Form Data Entry'!E63)</f>
        <v xml:space="preserve">   </v>
      </c>
      <c r="I30" s="80">
        <f>'2a.  Simple Form Data Entry'!N63</f>
        <v>0</v>
      </c>
      <c r="J30" s="77">
        <f>'2a.  Simple Form Data Entry'!G63</f>
        <v>0</v>
      </c>
      <c r="K30" s="77">
        <f>'2a.  Simple Form Data Entry'!H63</f>
        <v>0</v>
      </c>
      <c r="L30" s="80">
        <f t="shared" si="2"/>
        <v>0</v>
      </c>
      <c r="M30" s="77">
        <f>'2a.  Simple Form Data Entry'!I63</f>
        <v>0</v>
      </c>
      <c r="N30" s="101">
        <f>'2a.  Simple Form Data Entry'!J63</f>
        <v>0</v>
      </c>
      <c r="O30" s="80">
        <f t="shared" si="0"/>
        <v>0</v>
      </c>
      <c r="P30" s="101">
        <f>'2a.  Simple Form Data Entry'!K63</f>
        <v>0</v>
      </c>
      <c r="Q30" s="101">
        <f>'2a.  Simple Form Data Entry'!L63</f>
        <v>0</v>
      </c>
      <c r="R30" s="80">
        <f t="shared" si="1"/>
        <v>0</v>
      </c>
      <c r="S30" s="87">
        <f>'2a.  Simple Form Data Entry'!M63</f>
        <v>0</v>
      </c>
      <c r="T30" s="11"/>
    </row>
    <row r="31" spans="1:20" ht="14" thickBot="1">
      <c r="A31" s="6"/>
      <c r="B31" s="7"/>
      <c r="C31" s="289" t="s">
        <v>4</v>
      </c>
      <c r="D31" s="8"/>
      <c r="E31" s="8"/>
      <c r="F31" s="8"/>
      <c r="G31" s="8"/>
      <c r="H31" s="198"/>
      <c r="I31" s="56">
        <f aca="true" t="shared" si="3" ref="I31:S31">SUM(I25:I30)</f>
        <v>0</v>
      </c>
      <c r="J31" s="56">
        <f t="shared" si="3"/>
        <v>1720000</v>
      </c>
      <c r="K31" s="56">
        <f t="shared" si="3"/>
        <v>2644500</v>
      </c>
      <c r="L31" s="56">
        <f t="shared" si="2"/>
        <v>4364500</v>
      </c>
      <c r="M31" s="56">
        <f t="shared" si="3"/>
        <v>2723835</v>
      </c>
      <c r="N31" s="56">
        <f t="shared" si="3"/>
        <v>2805550</v>
      </c>
      <c r="O31" s="56">
        <f t="shared" si="0"/>
        <v>5529385</v>
      </c>
      <c r="P31" s="56">
        <f aca="true" t="shared" si="4" ref="P31:Q31">SUM(P25:P30)</f>
        <v>2889717</v>
      </c>
      <c r="Q31" s="56">
        <f t="shared" si="4"/>
        <v>2976408</v>
      </c>
      <c r="R31" s="56">
        <f t="shared" si="1"/>
        <v>5866125</v>
      </c>
      <c r="S31" s="65">
        <f t="shared" si="3"/>
        <v>13386799</v>
      </c>
      <c r="T31" s="11"/>
    </row>
    <row r="32" spans="1:20" ht="3" customHeight="1">
      <c r="A32" s="3"/>
      <c r="B32" s="3"/>
      <c r="C32" s="3"/>
      <c r="D32" s="3"/>
      <c r="E32" s="3"/>
      <c r="F32" s="3"/>
      <c r="G32" s="3"/>
      <c r="H32" s="3"/>
      <c r="I32" s="3"/>
      <c r="J32" s="4"/>
      <c r="K32" s="4"/>
      <c r="L32" s="4"/>
      <c r="M32" s="4"/>
      <c r="N32" s="4"/>
      <c r="O32" s="4"/>
      <c r="P32" s="4"/>
      <c r="Q32" s="4"/>
      <c r="R32" s="4"/>
      <c r="T32" s="11"/>
    </row>
    <row r="33" spans="1:20" ht="15.5" thickBot="1">
      <c r="A33" s="9" t="s">
        <v>137</v>
      </c>
      <c r="B33" s="9"/>
      <c r="C33" s="2"/>
      <c r="D33" s="2"/>
      <c r="E33" s="3"/>
      <c r="F33" s="3"/>
      <c r="G33" s="3"/>
      <c r="H33" s="3"/>
      <c r="I33" s="3"/>
      <c r="J33" s="70"/>
      <c r="K33" s="3"/>
      <c r="L33" s="3"/>
      <c r="M33" s="3"/>
      <c r="N33" s="3"/>
      <c r="O33" s="3"/>
      <c r="P33" s="3"/>
      <c r="Q33" s="3"/>
      <c r="R33" s="3"/>
      <c r="T33" s="11"/>
    </row>
    <row r="34" spans="1:20" ht="41" thickBot="1">
      <c r="A34" s="92" t="s">
        <v>51</v>
      </c>
      <c r="B34" s="93"/>
      <c r="C34" s="94"/>
      <c r="D34" s="95" t="s">
        <v>28</v>
      </c>
      <c r="E34" s="96" t="s">
        <v>5</v>
      </c>
      <c r="F34" s="95" t="s">
        <v>104</v>
      </c>
      <c r="G34" s="95" t="s">
        <v>11</v>
      </c>
      <c r="H34" s="95" t="s">
        <v>22</v>
      </c>
      <c r="I34" s="95" t="str">
        <f>'2a.  Simple Form Data Entry'!N81</f>
        <v>Sum of Expenditures Prior to 2021</v>
      </c>
      <c r="J34" s="95">
        <f>'2a.  Simple Form Data Entry'!G19</f>
        <v>2021</v>
      </c>
      <c r="K34" s="96">
        <f>J34+1</f>
        <v>2022</v>
      </c>
      <c r="L34" s="96" t="str">
        <f>CONCATENATE(J34," / ",K34)</f>
        <v>2021 / 2022</v>
      </c>
      <c r="M34" s="96">
        <f>K34+1</f>
        <v>2023</v>
      </c>
      <c r="N34" s="96">
        <f>M34+1</f>
        <v>2024</v>
      </c>
      <c r="O34" s="96" t="str">
        <f>CONCATENATE(M34," / ",N34)</f>
        <v>2023 / 2024</v>
      </c>
      <c r="P34" s="96">
        <f>N34+1</f>
        <v>2025</v>
      </c>
      <c r="Q34" s="96">
        <f>P34+1</f>
        <v>2026</v>
      </c>
      <c r="R34" s="96" t="str">
        <f>CONCATENATE(P34," / ",Q34)</f>
        <v>2025 / 2026</v>
      </c>
      <c r="S34" s="97" t="s">
        <v>116</v>
      </c>
      <c r="T34" s="12"/>
    </row>
    <row r="35" spans="1:20" ht="13.5">
      <c r="A35" s="445" t="str">
        <f>IF('2a.  Simple Form Data Entry'!E80="","   ",'2a.  Simple Form Data Entry'!E80)</f>
        <v xml:space="preserve">   </v>
      </c>
      <c r="B35" s="446"/>
      <c r="C35" s="447"/>
      <c r="D35" s="177" t="str">
        <f>IF(A35="   ","   ",IF(A35='2a.  Simple Form Data Entry'!$G$21,'2a.  Simple Form Data Entry'!J$21,IF(A35='2a.  Simple Form Data Entry'!$G$22,'2a.  Simple Form Data Entry'!J$22,IF(A35='2a.  Simple Form Data Entry'!$G$23,'2a.  Simple Form Data Entry'!J$23,IF(A35='2a.  Simple Form Data Entry'!$G$24,'2a.  Simple Form Data Entry'!$J$24,IF(A35='2a.  Simple Form Data Entry'!$G$25,'2a.  Simple Form Data Entry'!J$25,IF(A35='2a.  Simple Form Data Entry'!$G$26,'2a.  Simple Form Data Entry'!J$26,"   ")))))))</f>
        <v xml:space="preserve">   </v>
      </c>
      <c r="E35" s="89" t="str">
        <f>IF(A35="   ","   ",IF(A35='2a.  Simple Form Data Entry'!$G$21,'2a.  Simple Form Data Entry'!K$21,IF(A35='2a.  Simple Form Data Entry'!$G$22,'2a.  Simple Form Data Entry'!K$22,IF(A35='2a.  Simple Form Data Entry'!$G$23,'2a.  Simple Form Data Entry'!K$23,IF(A35='2a.  Simple Form Data Entry'!$G$24,'2a.  Simple Form Data Entry'!$K$24,IF(A35='2a.  Simple Form Data Entry'!G$25,'2a.  Simple Form Data Entry'!K$25,IF(A35='2a.  Simple Form Data Entry'!G$26,'2a.  Simple Form Data Entry'!K$26,"   ")))))))</f>
        <v xml:space="preserve">   </v>
      </c>
      <c r="F35" s="177" t="str">
        <f>IF(A35="   ","   ",IF(A35='2a.  Simple Form Data Entry'!$G$21,'2a.  Simple Form Data Entry'!L$21,IF(A35='2a.  Simple Form Data Entry'!$G$22,'2a.  Simple Form Data Entry'!L$22,IF(A35='2a.  Simple Form Data Entry'!$G$23,'2a.  Simple Form Data Entry'!L$23,IF(A35='2a.  Simple Form Data Entry'!$G$24,'2a.  Simple Form Data Entry'!$L$24,IF(A35='2a.  Simple Form Data Entry'!G$25,'2a.  Simple Form Data Entry'!L$25,IF(A35='2a.  Simple Form Data Entry'!G$26,'2a.  Simple Form Data Entry'!L$26,"   ")))))))</f>
        <v xml:space="preserve">   </v>
      </c>
      <c r="G35" s="79" t="str">
        <f>IF('2a.  Simple Form Data Entry'!I80="","   ",'2a.  Simple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199" t="str">
        <f>IF('2a.  Simple Form Data Entry'!E82="","  ",'2a.  Simple Form Data Entry'!E82)</f>
        <v xml:space="preserve">  </v>
      </c>
      <c r="I36" s="80">
        <f>'2a.  Simple Form Data Entry'!N82</f>
        <v>0</v>
      </c>
      <c r="J36" s="80">
        <f>'2a.  Simple Form Data Entry'!G82</f>
        <v>0</v>
      </c>
      <c r="K36" s="80">
        <f>'2a.  Simple Form Data Entry'!H82</f>
        <v>0</v>
      </c>
      <c r="L36" s="80">
        <f>J36+K36</f>
        <v>0</v>
      </c>
      <c r="M36" s="80">
        <f>'2a.  Simple Form Data Entry'!I82</f>
        <v>0</v>
      </c>
      <c r="N36" s="80">
        <f>'2a.  Simple Form Data Entry'!J82</f>
        <v>0</v>
      </c>
      <c r="O36" s="80">
        <f aca="true" t="shared" si="5" ref="O36:O43">M36+N36</f>
        <v>0</v>
      </c>
      <c r="P36" s="80">
        <f>'2a.  Simple Form Data Entry'!K82</f>
        <v>0</v>
      </c>
      <c r="Q36" s="80">
        <f>'2a.  Simple Form Data Entry'!L82</f>
        <v>0</v>
      </c>
      <c r="R36" s="80">
        <f aca="true" t="shared" si="6" ref="R36:R43">P36+Q36</f>
        <v>0</v>
      </c>
      <c r="S36" s="83">
        <f>'2a.  Simple Form Data Entry'!M82</f>
        <v>0</v>
      </c>
      <c r="T36" s="12"/>
    </row>
    <row r="37" spans="1:20" ht="13.5" customHeight="1">
      <c r="A37" s="16"/>
      <c r="B37" s="50" t="s">
        <v>25</v>
      </c>
      <c r="C37" s="20"/>
      <c r="D37" s="45"/>
      <c r="E37" s="45"/>
      <c r="F37" s="45"/>
      <c r="G37" s="45"/>
      <c r="H37" s="199" t="str">
        <f>IF('2a.  Simple Form Data Entry'!E83="","  ",'2a.  Simple Form Data Entry'!E83)</f>
        <v xml:space="preserve">  </v>
      </c>
      <c r="I37" s="80">
        <f>'2a.  Simple Form Data Entry'!N83</f>
        <v>0</v>
      </c>
      <c r="J37" s="80">
        <f>'2a.  Simple Form Data Entry'!G83</f>
        <v>0</v>
      </c>
      <c r="K37" s="80">
        <f>'2a.  Simple Form Data Entry'!H83</f>
        <v>0</v>
      </c>
      <c r="L37" s="80">
        <f aca="true" t="shared" si="7" ref="L37:L43">J37+K37</f>
        <v>0</v>
      </c>
      <c r="M37" s="80">
        <f>'2a.  Simple Form Data Entry'!I83</f>
        <v>0</v>
      </c>
      <c r="N37" s="80">
        <f>'2a.  Simple Form Data Entry'!J83</f>
        <v>0</v>
      </c>
      <c r="O37" s="80">
        <f t="shared" si="5"/>
        <v>0</v>
      </c>
      <c r="P37" s="80">
        <f>'2a.  Simple Form Data Entry'!K83</f>
        <v>0</v>
      </c>
      <c r="Q37" s="80">
        <f>'2a.  Simple Form Data Entry'!L83</f>
        <v>0</v>
      </c>
      <c r="R37" s="80">
        <f t="shared" si="6"/>
        <v>0</v>
      </c>
      <c r="S37" s="83">
        <f>'2a.  Simple Form Data Entry'!M83</f>
        <v>0</v>
      </c>
      <c r="T37" s="12"/>
    </row>
    <row r="38" spans="1:20" ht="13.5" customHeight="1">
      <c r="A38" s="16"/>
      <c r="B38" s="50" t="s">
        <v>53</v>
      </c>
      <c r="C38" s="20"/>
      <c r="D38" s="45"/>
      <c r="E38" s="45"/>
      <c r="F38" s="45"/>
      <c r="G38" s="45"/>
      <c r="H38" s="199" t="str">
        <f>IF('2a.  Simple Form Data Entry'!E84="","  ",'2a.  Simple Form Data Entry'!E84)</f>
        <v xml:space="preserve">  </v>
      </c>
      <c r="I38" s="80">
        <f>'2a.  Simple Form Data Entry'!N84</f>
        <v>0</v>
      </c>
      <c r="J38" s="80">
        <f>'2a.  Simple Form Data Entry'!G84</f>
        <v>0</v>
      </c>
      <c r="K38" s="80">
        <f>'2a.  Simple Form Data Entry'!H84</f>
        <v>0</v>
      </c>
      <c r="L38" s="80">
        <f t="shared" si="7"/>
        <v>0</v>
      </c>
      <c r="M38" s="80">
        <f>'2a.  Simple Form Data Entry'!I84</f>
        <v>0</v>
      </c>
      <c r="N38" s="80">
        <f>'2a.  Simple Form Data Entry'!J84</f>
        <v>0</v>
      </c>
      <c r="O38" s="80">
        <f t="shared" si="5"/>
        <v>0</v>
      </c>
      <c r="P38" s="80">
        <f>'2a.  Simple Form Data Entry'!K84</f>
        <v>0</v>
      </c>
      <c r="Q38" s="80">
        <f>'2a.  Simple Form Data Entry'!L84</f>
        <v>0</v>
      </c>
      <c r="R38" s="80">
        <f t="shared" si="6"/>
        <v>0</v>
      </c>
      <c r="S38" s="83">
        <f>'2a.  Simple Form Data Entry'!M84</f>
        <v>0</v>
      </c>
      <c r="T38" s="12"/>
    </row>
    <row r="39" spans="1:20" ht="13.5" customHeight="1">
      <c r="A39" s="16"/>
      <c r="B39" s="397" t="s">
        <v>55</v>
      </c>
      <c r="C39" s="398"/>
      <c r="D39" s="45"/>
      <c r="E39" s="45"/>
      <c r="F39" s="45"/>
      <c r="G39" s="45"/>
      <c r="H39" s="199" t="str">
        <f>IF('2a.  Simple Form Data Entry'!E85="","  ",'2a.  Simple Form Data Entry'!E85)</f>
        <v xml:space="preserve">  </v>
      </c>
      <c r="I39" s="80">
        <f>'2a.  Simple Form Data Entry'!N85</f>
        <v>0</v>
      </c>
      <c r="J39" s="80">
        <f>'2a.  Simple Form Data Entry'!G85</f>
        <v>0</v>
      </c>
      <c r="K39" s="80">
        <f>'2a.  Simple Form Data Entry'!H85</f>
        <v>0</v>
      </c>
      <c r="L39" s="80">
        <f t="shared" si="7"/>
        <v>0</v>
      </c>
      <c r="M39" s="80">
        <f>'2a.  Simple Form Data Entry'!I85</f>
        <v>0</v>
      </c>
      <c r="N39" s="80">
        <f>'2a.  Simple Form Data Entry'!J85</f>
        <v>0</v>
      </c>
      <c r="O39" s="80">
        <f t="shared" si="5"/>
        <v>0</v>
      </c>
      <c r="P39" s="80">
        <f>'2a.  Simple Form Data Entry'!K85</f>
        <v>0</v>
      </c>
      <c r="Q39" s="80">
        <f>'2a.  Simple Form Data Entry'!L85</f>
        <v>0</v>
      </c>
      <c r="R39" s="80">
        <f t="shared" si="6"/>
        <v>0</v>
      </c>
      <c r="S39" s="83">
        <f>'2a.  Simple Form Data Entry'!M85</f>
        <v>0</v>
      </c>
      <c r="T39" s="12"/>
    </row>
    <row r="40" spans="1:20" ht="13.5" customHeight="1">
      <c r="A40" s="16"/>
      <c r="B40" s="384" t="s">
        <v>56</v>
      </c>
      <c r="C40" s="385"/>
      <c r="D40" s="45"/>
      <c r="E40" s="45"/>
      <c r="F40" s="45"/>
      <c r="G40" s="45"/>
      <c r="H40" s="199" t="str">
        <f>IF('2a.  Simple Form Data Entry'!E86="","  ",'2a.  Simple Form Data Entry'!E86)</f>
        <v xml:space="preserve">  </v>
      </c>
      <c r="I40" s="80">
        <f>'2a.  Simple Form Data Entry'!N86</f>
        <v>0</v>
      </c>
      <c r="J40" s="80">
        <f>'2a.  Simple Form Data Entry'!G86</f>
        <v>0</v>
      </c>
      <c r="K40" s="80">
        <f>'2a.  Simple Form Data Entry'!H86</f>
        <v>0</v>
      </c>
      <c r="L40" s="80">
        <f t="shared" si="7"/>
        <v>0</v>
      </c>
      <c r="M40" s="80">
        <f>'2a.  Simple Form Data Entry'!I86</f>
        <v>0</v>
      </c>
      <c r="N40" s="80">
        <f>'2a.  Simple Form Data Entry'!J86</f>
        <v>0</v>
      </c>
      <c r="O40" s="80">
        <f t="shared" si="5"/>
        <v>0</v>
      </c>
      <c r="P40" s="80">
        <f>'2a.  Simple Form Data Entry'!K86</f>
        <v>0</v>
      </c>
      <c r="Q40" s="80">
        <f>'2a.  Simple Form Data Entry'!L86</f>
        <v>0</v>
      </c>
      <c r="R40" s="80">
        <f t="shared" si="6"/>
        <v>0</v>
      </c>
      <c r="S40" s="83">
        <f>'2a.  Simple Form Data Entry'!M86</f>
        <v>0</v>
      </c>
      <c r="T40" s="12"/>
    </row>
    <row r="41" spans="1:20" ht="13.5" customHeight="1">
      <c r="A41" s="16"/>
      <c r="B41" s="397" t="s">
        <v>57</v>
      </c>
      <c r="C41" s="398"/>
      <c r="D41" s="45"/>
      <c r="E41" s="45"/>
      <c r="F41" s="45"/>
      <c r="G41" s="45"/>
      <c r="H41" s="199" t="str">
        <f>IF('2a.  Simple Form Data Entry'!E87="","  ",'2a.  Simple Form Data Entry'!E87)</f>
        <v xml:space="preserve">  </v>
      </c>
      <c r="I41" s="80">
        <f>'2a.  Simple Form Data Entry'!N87</f>
        <v>0</v>
      </c>
      <c r="J41" s="80">
        <f>'2a.  Simple Form Data Entry'!G87</f>
        <v>0</v>
      </c>
      <c r="K41" s="80">
        <f>'2a.  Simple Form Data Entry'!H87</f>
        <v>0</v>
      </c>
      <c r="L41" s="80">
        <f t="shared" si="7"/>
        <v>0</v>
      </c>
      <c r="M41" s="80">
        <f>'2a.  Simple Form Data Entry'!I87</f>
        <v>0</v>
      </c>
      <c r="N41" s="80">
        <f>'2a.  Simple Form Data Entry'!J87</f>
        <v>0</v>
      </c>
      <c r="O41" s="80">
        <f t="shared" si="5"/>
        <v>0</v>
      </c>
      <c r="P41" s="80">
        <f>'2a.  Simple Form Data Entry'!K87</f>
        <v>0</v>
      </c>
      <c r="Q41" s="80">
        <f>'2a.  Simple Form Data Entry'!L87</f>
        <v>0</v>
      </c>
      <c r="R41" s="80">
        <f t="shared" si="6"/>
        <v>0</v>
      </c>
      <c r="S41" s="83">
        <f>'2a.  Simple Form Data Entry'!M87</f>
        <v>0</v>
      </c>
      <c r="T41" s="12"/>
    </row>
    <row r="42" spans="1:20" ht="13.5" customHeight="1">
      <c r="A42" s="16"/>
      <c r="B42" s="386" t="s">
        <v>26</v>
      </c>
      <c r="C42" s="387"/>
      <c r="D42" s="45"/>
      <c r="E42" s="45"/>
      <c r="F42" s="45"/>
      <c r="G42" s="45"/>
      <c r="H42" s="199" t="str">
        <f>IF('2a.  Simple Form Data Entry'!E88="","  ",'2a.  Simple Form Data Entry'!E88)</f>
        <v xml:space="preserve">  </v>
      </c>
      <c r="I42" s="80">
        <f>'2a.  Simple Form Data Entry'!N88</f>
        <v>0</v>
      </c>
      <c r="J42" s="80">
        <f>'2a.  Simple Form Data Entry'!G88</f>
        <v>0</v>
      </c>
      <c r="K42" s="80">
        <f>'2a.  Simple Form Data Entry'!H88</f>
        <v>0</v>
      </c>
      <c r="L42" s="80">
        <f t="shared" si="7"/>
        <v>0</v>
      </c>
      <c r="M42" s="80">
        <f>'2a.  Simple Form Data Entry'!I88</f>
        <v>0</v>
      </c>
      <c r="N42" s="80">
        <f>'2a.  Simple Form Data Entry'!J88</f>
        <v>0</v>
      </c>
      <c r="O42" s="80">
        <f t="shared" si="5"/>
        <v>0</v>
      </c>
      <c r="P42" s="80">
        <f>'2a.  Simple Form Data Entry'!K88</f>
        <v>0</v>
      </c>
      <c r="Q42" s="80">
        <f>'2a.  Simple Form Data Entry'!L88</f>
        <v>0</v>
      </c>
      <c r="R42" s="80">
        <f t="shared" si="6"/>
        <v>0</v>
      </c>
      <c r="S42" s="83">
        <f>'2a.  Simple Form Data Entry'!M88</f>
        <v>0</v>
      </c>
      <c r="T42" s="12"/>
    </row>
    <row r="43" spans="1:20" ht="13.5">
      <c r="A43" s="26"/>
      <c r="B43" s="27"/>
      <c r="C43" s="28" t="s">
        <v>12</v>
      </c>
      <c r="D43" s="29"/>
      <c r="E43" s="29"/>
      <c r="F43" s="29"/>
      <c r="G43" s="29"/>
      <c r="H43" s="200"/>
      <c r="I43" s="63">
        <f aca="true" t="shared" si="8" ref="I43:S43">SUM(I36:I42)</f>
        <v>0</v>
      </c>
      <c r="J43" s="63">
        <f t="shared" si="8"/>
        <v>0</v>
      </c>
      <c r="K43" s="63">
        <f t="shared" si="8"/>
        <v>0</v>
      </c>
      <c r="L43" s="63">
        <f t="shared" si="7"/>
        <v>0</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5"/>
      <c r="I44" s="47"/>
      <c r="J44" s="24"/>
      <c r="K44" s="24"/>
      <c r="L44" s="24"/>
      <c r="M44" s="24"/>
      <c r="N44" s="24"/>
      <c r="O44" s="24"/>
      <c r="P44" s="24"/>
      <c r="Q44" s="24"/>
      <c r="R44" s="295"/>
      <c r="S44" s="25"/>
      <c r="T44" s="12"/>
    </row>
    <row r="45" spans="1:20" ht="13.5">
      <c r="A45" s="388" t="str">
        <f>IF('2a.  Simple Form Data Entry'!E91="","   ",'2a.  Simple Form Data Entry'!E91)</f>
        <v xml:space="preserve">   </v>
      </c>
      <c r="B45" s="389"/>
      <c r="C45" s="390"/>
      <c r="D45" s="177" t="str">
        <f>IF(A45="   ","   ",IF(A45='2a.  Simple Form Data Entry'!$G$21,'2a.  Simple Form Data Entry'!J$21,IF(A45='2a.  Simple Form Data Entry'!$G$22,'2a.  Simple Form Data Entry'!J$22,IF(A45='2a.  Simple Form Data Entry'!$G$23,'2a.  Simple Form Data Entry'!J$23,IF(A45='2a.  Simple Form Data Entry'!$G$24,'2a.  Simple Form Data Entry'!$J$24,IF(A45='2a.  Simple Form Data Entry'!$G$25,'2a.  Simple Form Data Entry'!J$25,IF(A45='2a.  Simple Form Data Entry'!$G$26,'2a.  Simple Form Data Entry'!J$26,"   ")))))))</f>
        <v xml:space="preserve">   </v>
      </c>
      <c r="E45" s="89" t="str">
        <f>IF(A45="   ","   ",IF(A45='2a.  Simple Form Data Entry'!$G$21,'2a.  Simple Form Data Entry'!K$21,IF(A45='2a.  Simple Form Data Entry'!$G$22,'2a.  Simple Form Data Entry'!K$22,IF(A45='2a.  Simple Form Data Entry'!$G$23,'2a.  Simple Form Data Entry'!K$23,IF(A45='2a.  Simple Form Data Entry'!$G$24,'2a.  Simple Form Data Entry'!$K$24,IF(A45='2a.  Simple Form Data Entry'!G$25,'2a.  Simple Form Data Entry'!K$25,IF(A45='2a.  Simple Form Data Entry'!G$26,'2a.  Simple Form Data Entry'!K$26,"   ")))))))</f>
        <v xml:space="preserve">   </v>
      </c>
      <c r="F45" s="177" t="str">
        <f>IF(A45="   ","   ",IF(A45='2a.  Simple Form Data Entry'!$G$21,'2a.  Simple Form Data Entry'!L$21,IF(A45='2a.  Simple Form Data Entry'!$G$22,'2a.  Simple Form Data Entry'!L$22,IF(A45='2a.  Simple Form Data Entry'!$G$23,'2a.  Simple Form Data Entry'!L$23,IF(A45='2a.  Simple Form Data Entry'!$G$24,'2a.  Simple Form Data Entry'!$L$24,IF(A45='2a.  Simple Form Data Entry'!G$25,'2a.  Simple Form Data Entry'!L$25,IF(A45='2a.  Simple Form Data Entry'!G$26,'2a.  Simple Form Data Entry'!L$26,"   ")))))))</f>
        <v xml:space="preserve">   </v>
      </c>
      <c r="G45" s="79" t="str">
        <f>IF('2a.  Simple Form Data Entry'!I91="","   ",'2a.  Simple Form Data Entry'!I91)</f>
        <v xml:space="preserve"> </v>
      </c>
      <c r="H45" s="197"/>
      <c r="I45" s="48"/>
      <c r="J45" s="38"/>
      <c r="K45" s="38"/>
      <c r="L45" s="38"/>
      <c r="M45" s="38"/>
      <c r="N45" s="38"/>
      <c r="O45" s="38"/>
      <c r="P45" s="38"/>
      <c r="Q45" s="38"/>
      <c r="R45" s="296"/>
      <c r="S45" s="39"/>
      <c r="T45" s="12"/>
    </row>
    <row r="46" spans="1:20" ht="13.5" customHeight="1">
      <c r="A46" s="19"/>
      <c r="B46" s="50" t="s">
        <v>21</v>
      </c>
      <c r="C46" s="20"/>
      <c r="D46" s="45"/>
      <c r="E46" s="45"/>
      <c r="F46" s="45"/>
      <c r="G46" s="45"/>
      <c r="H46" s="199" t="str">
        <f>IF('2a.  Simple Form Data Entry'!E93="","  ",'2a.  Simple Form Data Entry'!E93)</f>
        <v xml:space="preserve">  </v>
      </c>
      <c r="I46" s="81">
        <f>'2a.  Simple Form Data Entry'!N93</f>
        <v>0</v>
      </c>
      <c r="J46" s="81">
        <f>'2a.  Simple Form Data Entry'!G93</f>
        <v>0</v>
      </c>
      <c r="K46" s="81">
        <f>'2a.  Simple Form Data Entry'!H93</f>
        <v>0</v>
      </c>
      <c r="L46" s="80">
        <f aca="true" t="shared" si="10" ref="L46:L95">J46+K46</f>
        <v>0</v>
      </c>
      <c r="M46" s="81">
        <f>'2a.  Simple Form Data Entry'!I93</f>
        <v>0</v>
      </c>
      <c r="N46" s="81">
        <f>'2a.  Simple Form Data Entry'!J93</f>
        <v>0</v>
      </c>
      <c r="O46" s="80">
        <f aca="true" t="shared" si="11" ref="O46:O95">M46+N46</f>
        <v>0</v>
      </c>
      <c r="P46" s="81">
        <f>'2a.  Simple Form Data Entry'!K93</f>
        <v>0</v>
      </c>
      <c r="Q46" s="81">
        <f>'2a.  Simple Form Data Entry'!L93</f>
        <v>0</v>
      </c>
      <c r="R46" s="80">
        <f aca="true" t="shared" si="12" ref="R46:R95">P46+Q46</f>
        <v>0</v>
      </c>
      <c r="S46" s="83">
        <f>'2a.  Simple Form Data Entry'!M93</f>
        <v>0</v>
      </c>
      <c r="T46" s="12"/>
    </row>
    <row r="47" spans="1:20" ht="13.5" customHeight="1">
      <c r="A47" s="19"/>
      <c r="B47" s="50" t="s">
        <v>25</v>
      </c>
      <c r="C47" s="20"/>
      <c r="D47" s="45"/>
      <c r="E47" s="45"/>
      <c r="F47" s="45"/>
      <c r="G47" s="45"/>
      <c r="H47" s="199" t="str">
        <f>IF('2a.  Simple Form Data Entry'!E94="","  ",'2a.  Simple Form Data Entry'!E94)</f>
        <v xml:space="preserve">  </v>
      </c>
      <c r="I47" s="81">
        <f>'2a.  Simple Form Data Entry'!N94</f>
        <v>0</v>
      </c>
      <c r="J47" s="81">
        <f>'2a.  Simple Form Data Entry'!G94</f>
        <v>0</v>
      </c>
      <c r="K47" s="81">
        <f>'2a.  Simple Form Data Entry'!H94</f>
        <v>0</v>
      </c>
      <c r="L47" s="80">
        <f t="shared" si="10"/>
        <v>0</v>
      </c>
      <c r="M47" s="81">
        <f>'2a.  Simple Form Data Entry'!I94</f>
        <v>0</v>
      </c>
      <c r="N47" s="81">
        <f>'2a.  Simple Form Data Entry'!J94</f>
        <v>0</v>
      </c>
      <c r="O47" s="80">
        <f t="shared" si="11"/>
        <v>0</v>
      </c>
      <c r="P47" s="81">
        <f>'2a.  Simple Form Data Entry'!K94</f>
        <v>0</v>
      </c>
      <c r="Q47" s="81">
        <f>'2a.  Simple Form Data Entry'!L94</f>
        <v>0</v>
      </c>
      <c r="R47" s="80">
        <f t="shared" si="12"/>
        <v>0</v>
      </c>
      <c r="S47" s="83">
        <f>'2a.  Simple Form Data Entry'!M94</f>
        <v>0</v>
      </c>
      <c r="T47" s="12"/>
    </row>
    <row r="48" spans="1:20" ht="13.5" customHeight="1">
      <c r="A48" s="19"/>
      <c r="B48" s="50" t="s">
        <v>53</v>
      </c>
      <c r="C48" s="20"/>
      <c r="D48" s="45"/>
      <c r="E48" s="45"/>
      <c r="F48" s="45"/>
      <c r="G48" s="45"/>
      <c r="H48" s="199" t="str">
        <f>IF('2a.  Simple Form Data Entry'!E95="","  ",'2a.  Simple Form Data Entry'!E95)</f>
        <v xml:space="preserve">  </v>
      </c>
      <c r="I48" s="81">
        <f>'2a.  Simple Form Data Entry'!N95</f>
        <v>0</v>
      </c>
      <c r="J48" s="81">
        <f>'2a.  Simple Form Data Entry'!G95</f>
        <v>0</v>
      </c>
      <c r="K48" s="81">
        <f>'2a.  Simple Form Data Entry'!H95</f>
        <v>0</v>
      </c>
      <c r="L48" s="80">
        <f t="shared" si="10"/>
        <v>0</v>
      </c>
      <c r="M48" s="81">
        <f>'2a.  Simple Form Data Entry'!I95</f>
        <v>0</v>
      </c>
      <c r="N48" s="81">
        <f>'2a.  Simple Form Data Entry'!J95</f>
        <v>0</v>
      </c>
      <c r="O48" s="80">
        <f t="shared" si="11"/>
        <v>0</v>
      </c>
      <c r="P48" s="81">
        <f>'2a.  Simple Form Data Entry'!K95</f>
        <v>0</v>
      </c>
      <c r="Q48" s="81">
        <f>'2a.  Simple Form Data Entry'!L95</f>
        <v>0</v>
      </c>
      <c r="R48" s="80">
        <f t="shared" si="12"/>
        <v>0</v>
      </c>
      <c r="S48" s="83">
        <f>'2a.  Simple Form Data Entry'!M95</f>
        <v>0</v>
      </c>
      <c r="T48" s="12"/>
    </row>
    <row r="49" spans="1:20" ht="13.5" customHeight="1">
      <c r="A49" s="19"/>
      <c r="B49" s="397" t="s">
        <v>55</v>
      </c>
      <c r="C49" s="398"/>
      <c r="D49" s="45"/>
      <c r="E49" s="45"/>
      <c r="F49" s="45"/>
      <c r="G49" s="45"/>
      <c r="H49" s="199" t="str">
        <f>IF('2a.  Simple Form Data Entry'!E96="","  ",'2a.  Simple Form Data Entry'!E96)</f>
        <v xml:space="preserve">  </v>
      </c>
      <c r="I49" s="81">
        <f>'2a.  Simple Form Data Entry'!N96</f>
        <v>0</v>
      </c>
      <c r="J49" s="81">
        <f>'2a.  Simple Form Data Entry'!G96</f>
        <v>0</v>
      </c>
      <c r="K49" s="81">
        <f>'2a.  Simple Form Data Entry'!H96</f>
        <v>0</v>
      </c>
      <c r="L49" s="80">
        <f t="shared" si="10"/>
        <v>0</v>
      </c>
      <c r="M49" s="81">
        <f>'2a.  Simple Form Data Entry'!I96</f>
        <v>0</v>
      </c>
      <c r="N49" s="81">
        <f>'2a.  Simple Form Data Entry'!J96</f>
        <v>0</v>
      </c>
      <c r="O49" s="80">
        <f t="shared" si="11"/>
        <v>0</v>
      </c>
      <c r="P49" s="81">
        <f>'2a.  Simple Form Data Entry'!K96</f>
        <v>0</v>
      </c>
      <c r="Q49" s="81">
        <f>'2a.  Simple Form Data Entry'!L96</f>
        <v>0</v>
      </c>
      <c r="R49" s="80">
        <f t="shared" si="12"/>
        <v>0</v>
      </c>
      <c r="S49" s="83">
        <f>'2a.  Simple Form Data Entry'!M96</f>
        <v>0</v>
      </c>
      <c r="T49" s="12"/>
    </row>
    <row r="50" spans="1:20" ht="13.5" customHeight="1">
      <c r="A50" s="19"/>
      <c r="B50" s="384" t="s">
        <v>56</v>
      </c>
      <c r="C50" s="385"/>
      <c r="D50" s="45"/>
      <c r="E50" s="45"/>
      <c r="F50" s="45"/>
      <c r="G50" s="45"/>
      <c r="H50" s="199" t="str">
        <f>IF('2a.  Simple Form Data Entry'!E97="","  ",'2a.  Simple Form Data Entry'!E97)</f>
        <v xml:space="preserve">  </v>
      </c>
      <c r="I50" s="81">
        <f>'2a.  Simple Form Data Entry'!N97</f>
        <v>0</v>
      </c>
      <c r="J50" s="81">
        <f>'2a.  Simple Form Data Entry'!G97</f>
        <v>0</v>
      </c>
      <c r="K50" s="81">
        <f>'2a.  Simple Form Data Entry'!H97</f>
        <v>0</v>
      </c>
      <c r="L50" s="80">
        <f t="shared" si="10"/>
        <v>0</v>
      </c>
      <c r="M50" s="81">
        <f>'2a.  Simple Form Data Entry'!I97</f>
        <v>0</v>
      </c>
      <c r="N50" s="81">
        <f>'2a.  Simple Form Data Entry'!J97</f>
        <v>0</v>
      </c>
      <c r="O50" s="80">
        <f t="shared" si="11"/>
        <v>0</v>
      </c>
      <c r="P50" s="81">
        <f>'2a.  Simple Form Data Entry'!K97</f>
        <v>0</v>
      </c>
      <c r="Q50" s="81">
        <f>'2a.  Simple Form Data Entry'!L97</f>
        <v>0</v>
      </c>
      <c r="R50" s="80">
        <f t="shared" si="12"/>
        <v>0</v>
      </c>
      <c r="S50" s="83">
        <f>'2a.  Simple Form Data Entry'!M97</f>
        <v>0</v>
      </c>
      <c r="T50" s="12"/>
    </row>
    <row r="51" spans="1:20" ht="13.5" customHeight="1">
      <c r="A51" s="19"/>
      <c r="B51" s="397" t="s">
        <v>57</v>
      </c>
      <c r="C51" s="398"/>
      <c r="D51" s="45"/>
      <c r="E51" s="45"/>
      <c r="F51" s="45"/>
      <c r="G51" s="45"/>
      <c r="H51" s="199" t="str">
        <f>IF('2a.  Simple Form Data Entry'!E98="","  ",'2a.  Simple Form Data Entry'!E98)</f>
        <v xml:space="preserve">  </v>
      </c>
      <c r="I51" s="81">
        <f>'2a.  Simple Form Data Entry'!N98</f>
        <v>0</v>
      </c>
      <c r="J51" s="81">
        <f>'2a.  Simple Form Data Entry'!G98</f>
        <v>0</v>
      </c>
      <c r="K51" s="81">
        <f>'2a.  Simple Form Data Entry'!H98</f>
        <v>0</v>
      </c>
      <c r="L51" s="80">
        <f t="shared" si="10"/>
        <v>0</v>
      </c>
      <c r="M51" s="81">
        <f>'2a.  Simple Form Data Entry'!I98</f>
        <v>0</v>
      </c>
      <c r="N51" s="81">
        <f>'2a.  Simple Form Data Entry'!J98</f>
        <v>0</v>
      </c>
      <c r="O51" s="80">
        <f t="shared" si="11"/>
        <v>0</v>
      </c>
      <c r="P51" s="81">
        <f>'2a.  Simple Form Data Entry'!K98</f>
        <v>0</v>
      </c>
      <c r="Q51" s="81">
        <f>'2a.  Simple Form Data Entry'!L98</f>
        <v>0</v>
      </c>
      <c r="R51" s="80">
        <f t="shared" si="12"/>
        <v>0</v>
      </c>
      <c r="S51" s="83">
        <f>'2a.  Simple Form Data Entry'!M98</f>
        <v>0</v>
      </c>
      <c r="T51" s="12"/>
    </row>
    <row r="52" spans="1:20" ht="13.5" customHeight="1">
      <c r="A52" s="19"/>
      <c r="B52" s="386" t="s">
        <v>26</v>
      </c>
      <c r="C52" s="387"/>
      <c r="D52" s="45"/>
      <c r="E52" s="45"/>
      <c r="F52" s="45"/>
      <c r="G52" s="45"/>
      <c r="H52" s="199" t="str">
        <f>IF('2a.  Simple Form Data Entry'!E99="","  ",'2a.  Simple Form Data Entry'!E99)</f>
        <v xml:space="preserve">  </v>
      </c>
      <c r="I52" s="81">
        <f>'2a.  Simple Form Data Entry'!N99</f>
        <v>0</v>
      </c>
      <c r="J52" s="81">
        <f>'2a.  Simple Form Data Entry'!G99</f>
        <v>0</v>
      </c>
      <c r="K52" s="81">
        <f>'2a.  Simple Form Data Entry'!H99</f>
        <v>0</v>
      </c>
      <c r="L52" s="80">
        <f t="shared" si="10"/>
        <v>0</v>
      </c>
      <c r="M52" s="81">
        <f>'2a.  Simple Form Data Entry'!I99</f>
        <v>0</v>
      </c>
      <c r="N52" s="81">
        <f>'2a.  Simple Form Data Entry'!J99</f>
        <v>0</v>
      </c>
      <c r="O52" s="80">
        <f t="shared" si="11"/>
        <v>0</v>
      </c>
      <c r="P52" s="81">
        <f>'2a.  Simple Form Data Entry'!K99</f>
        <v>0</v>
      </c>
      <c r="Q52" s="81">
        <f>'2a.  Simple Form Data Entry'!L99</f>
        <v>0</v>
      </c>
      <c r="R52" s="80">
        <f t="shared" si="12"/>
        <v>0</v>
      </c>
      <c r="S52" s="83">
        <f>'2a.  Simple Form Data Entry'!M99</f>
        <v>0</v>
      </c>
      <c r="T52" s="12"/>
    </row>
    <row r="53" spans="1:20" ht="13.5">
      <c r="A53" s="26"/>
      <c r="B53" s="27"/>
      <c r="C53" s="28" t="s">
        <v>12</v>
      </c>
      <c r="D53" s="29"/>
      <c r="E53" s="29"/>
      <c r="F53" s="29"/>
      <c r="G53" s="29"/>
      <c r="H53" s="200"/>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1"/>
      <c r="I54" s="59"/>
      <c r="J54" s="60"/>
      <c r="K54" s="60"/>
      <c r="L54" s="80">
        <f t="shared" si="10"/>
        <v>0</v>
      </c>
      <c r="M54" s="61"/>
      <c r="N54" s="60"/>
      <c r="O54" s="80">
        <f t="shared" si="11"/>
        <v>0</v>
      </c>
      <c r="P54" s="60"/>
      <c r="Q54" s="60"/>
      <c r="R54" s="80">
        <f t="shared" si="12"/>
        <v>0</v>
      </c>
      <c r="S54" s="62"/>
      <c r="T54" s="12"/>
    </row>
    <row r="55" spans="1:20" ht="13.5" hidden="1">
      <c r="A55" s="388" t="str">
        <f>IF('2a.  Simple Form Data Entry'!E102="","   ",'2a.  Simple Form Data Entry'!E102)</f>
        <v xml:space="preserve">   </v>
      </c>
      <c r="B55" s="389"/>
      <c r="C55" s="390"/>
      <c r="D55" s="177" t="str">
        <f>IF(A55="   ","   ",IF(A55='2a.  Simple Form Data Entry'!$G$21,'2a.  Simple Form Data Entry'!J$21,IF(A55='2a.  Simple Form Data Entry'!$G$22,'2a.  Simple Form Data Entry'!J$22,IF(A55='2a.  Simple Form Data Entry'!$G$23,'2a.  Simple Form Data Entry'!J$23,IF(A55='2a.  Simple Form Data Entry'!$G$24,'2a.  Simple Form Data Entry'!$J$24,IF(A55='2a.  Simple Form Data Entry'!$G$25,'2a.  Simple Form Data Entry'!J$25,IF(A55='2a.  Simple Form Data Entry'!$G$26,'2a.  Simple Form Data Entry'!J$26,"   ")))))))</f>
        <v xml:space="preserve">   </v>
      </c>
      <c r="E55" s="89" t="str">
        <f>IF(A55="   ","   ",IF(A55='2a.  Simple Form Data Entry'!$G$21,'2a.  Simple Form Data Entry'!K$21,IF(A55='2a.  Simple Form Data Entry'!$G$22,'2a.  Simple Form Data Entry'!K$22,IF(A55='2a.  Simple Form Data Entry'!$G$23,'2a.  Simple Form Data Entry'!K$23,IF(A55='2a.  Simple Form Data Entry'!$G$24,'2a.  Simple Form Data Entry'!$K$24,IF(A55='2a.  Simple Form Data Entry'!G$25,'2a.  Simple Form Data Entry'!K$25,IF(A55='2a.  Simple Form Data Entry'!G$26,'2a.  Simple Form Data Entry'!K$26,"   ")))))))</f>
        <v xml:space="preserve">   </v>
      </c>
      <c r="F55" s="177" t="str">
        <f>IF(A55="   ","   ",IF(A55='2a.  Simple Form Data Entry'!$G$21,'2a.  Simple Form Data Entry'!L$21,IF(A55='2a.  Simple Form Data Entry'!$G$22,'2a.  Simple Form Data Entry'!L$22,IF(A55='2a.  Simple Form Data Entry'!$G$23,'2a.  Simple Form Data Entry'!L$23,IF(A55='2a.  Simple Form Data Entry'!$G$24,'2a.  Simple Form Data Entry'!$L$24,IF(A55='2a.  Simple Form Data Entry'!$G$25,'2a.  Simple Form Data Entry'!$L$25,IF(A55='2a.  Simple Form Data Entry'!$G$26,'2a.  Simple Form Data Entry'!$L$26,"   ")))))))</f>
        <v xml:space="preserve">   </v>
      </c>
      <c r="G55" s="79" t="str">
        <f>IF('2a.  Simple Form Data Entry'!I102="","   ",'2a.  Simple Form Data Entry'!I102)</f>
        <v xml:space="preserve"> </v>
      </c>
      <c r="H55" s="197"/>
      <c r="I55" s="48"/>
      <c r="J55" s="38"/>
      <c r="K55" s="38"/>
      <c r="L55" s="80">
        <f t="shared" si="10"/>
        <v>0</v>
      </c>
      <c r="M55" s="38"/>
      <c r="N55" s="38"/>
      <c r="O55" s="80">
        <f t="shared" si="11"/>
        <v>0</v>
      </c>
      <c r="P55" s="38"/>
      <c r="Q55" s="38"/>
      <c r="R55" s="80">
        <f t="shared" si="12"/>
        <v>0</v>
      </c>
      <c r="S55" s="39"/>
      <c r="T55" s="12"/>
    </row>
    <row r="56" spans="1:20" ht="13.5" customHeight="1" hidden="1">
      <c r="A56" s="19"/>
      <c r="B56" s="50" t="s">
        <v>21</v>
      </c>
      <c r="C56" s="20"/>
      <c r="D56" s="45"/>
      <c r="E56" s="45"/>
      <c r="F56" s="45"/>
      <c r="G56" s="45"/>
      <c r="H56" s="199" t="str">
        <f>IF('2a.  Simple Form Data Entry'!E104="","  ",'2a.  Simple Form Data Entry'!E104)</f>
        <v xml:space="preserve">  </v>
      </c>
      <c r="I56" s="81">
        <f>'2a.  Simple Form Data Entry'!N104</f>
        <v>0</v>
      </c>
      <c r="J56" s="81">
        <f>'2a.  Simple Form Data Entry'!G104</f>
        <v>0</v>
      </c>
      <c r="K56" s="81">
        <f>'2a.  Simple Form Data Entry'!H104</f>
        <v>0</v>
      </c>
      <c r="L56" s="80">
        <f t="shared" si="10"/>
        <v>0</v>
      </c>
      <c r="M56" s="81">
        <f>'2a.  Simple Form Data Entry'!I104</f>
        <v>0</v>
      </c>
      <c r="N56" s="81">
        <f>'2a.  Simple Form Data Entry'!J104</f>
        <v>0</v>
      </c>
      <c r="O56" s="80">
        <f t="shared" si="11"/>
        <v>0</v>
      </c>
      <c r="P56" s="81">
        <f>'2a.  Simple Form Data Entry'!K104</f>
        <v>0</v>
      </c>
      <c r="Q56" s="81">
        <f>'2a.  Simple Form Data Entry'!L104</f>
        <v>0</v>
      </c>
      <c r="R56" s="80">
        <f t="shared" si="12"/>
        <v>0</v>
      </c>
      <c r="S56" s="83">
        <f>'2a.  Simple Form Data Entry'!M104</f>
        <v>0</v>
      </c>
      <c r="T56" s="12"/>
    </row>
    <row r="57" spans="1:20" ht="13.5" customHeight="1" hidden="1">
      <c r="A57" s="19"/>
      <c r="B57" s="50" t="s">
        <v>25</v>
      </c>
      <c r="C57" s="20"/>
      <c r="D57" s="45"/>
      <c r="E57" s="45"/>
      <c r="F57" s="45"/>
      <c r="G57" s="45"/>
      <c r="H57" s="199" t="str">
        <f>IF('2a.  Simple Form Data Entry'!E105="","  ",'2a.  Simple Form Data Entry'!E105)</f>
        <v xml:space="preserve">  </v>
      </c>
      <c r="I57" s="81">
        <f>'2a.  Simple Form Data Entry'!N105</f>
        <v>0</v>
      </c>
      <c r="J57" s="81">
        <f>'2a.  Simple Form Data Entry'!G105</f>
        <v>0</v>
      </c>
      <c r="K57" s="81">
        <f>'2a.  Simple Form Data Entry'!H105</f>
        <v>0</v>
      </c>
      <c r="L57" s="80">
        <f t="shared" si="10"/>
        <v>0</v>
      </c>
      <c r="M57" s="81">
        <f>'2a.  Simple Form Data Entry'!I105</f>
        <v>0</v>
      </c>
      <c r="N57" s="81">
        <f>'2a.  Simple Form Data Entry'!J105</f>
        <v>0</v>
      </c>
      <c r="O57" s="80">
        <f t="shared" si="11"/>
        <v>0</v>
      </c>
      <c r="P57" s="81">
        <f>'2a.  Simple Form Data Entry'!K105</f>
        <v>0</v>
      </c>
      <c r="Q57" s="81">
        <f>'2a.  Simple Form Data Entry'!L105</f>
        <v>0</v>
      </c>
      <c r="R57" s="80">
        <f t="shared" si="12"/>
        <v>0</v>
      </c>
      <c r="S57" s="83">
        <f>'2a.  Simple Form Data Entry'!M105</f>
        <v>0</v>
      </c>
      <c r="T57" s="12"/>
    </row>
    <row r="58" spans="1:20" ht="13.5" customHeight="1" hidden="1">
      <c r="A58" s="19"/>
      <c r="B58" s="50" t="s">
        <v>53</v>
      </c>
      <c r="C58" s="20"/>
      <c r="D58" s="45"/>
      <c r="E58" s="45"/>
      <c r="F58" s="45"/>
      <c r="G58" s="45"/>
      <c r="H58" s="199" t="str">
        <f>IF('2a.  Simple Form Data Entry'!E106="","  ",'2a.  Simple Form Data Entry'!E106)</f>
        <v xml:space="preserve">  </v>
      </c>
      <c r="I58" s="81">
        <f>'2a.  Simple Form Data Entry'!N106</f>
        <v>0</v>
      </c>
      <c r="J58" s="81">
        <f>'2a.  Simple Form Data Entry'!G106</f>
        <v>0</v>
      </c>
      <c r="K58" s="81">
        <f>'2a.  Simple Form Data Entry'!H106</f>
        <v>0</v>
      </c>
      <c r="L58" s="80">
        <f t="shared" si="10"/>
        <v>0</v>
      </c>
      <c r="M58" s="81">
        <f>'2a.  Simple Form Data Entry'!I106</f>
        <v>0</v>
      </c>
      <c r="N58" s="81">
        <f>'2a.  Simple Form Data Entry'!J106</f>
        <v>0</v>
      </c>
      <c r="O58" s="80">
        <f t="shared" si="11"/>
        <v>0</v>
      </c>
      <c r="P58" s="81">
        <f>'2a.  Simple Form Data Entry'!K106</f>
        <v>0</v>
      </c>
      <c r="Q58" s="81">
        <f>'2a.  Simple Form Data Entry'!L106</f>
        <v>0</v>
      </c>
      <c r="R58" s="80">
        <f t="shared" si="12"/>
        <v>0</v>
      </c>
      <c r="S58" s="83">
        <f>'2a.  Simple Form Data Entry'!M106</f>
        <v>0</v>
      </c>
      <c r="T58" s="12"/>
    </row>
    <row r="59" spans="1:20" ht="13.5" customHeight="1" hidden="1">
      <c r="A59" s="19"/>
      <c r="B59" s="397" t="s">
        <v>55</v>
      </c>
      <c r="C59" s="398"/>
      <c r="D59" s="45"/>
      <c r="E59" s="45"/>
      <c r="F59" s="45"/>
      <c r="G59" s="45"/>
      <c r="H59" s="199" t="str">
        <f>IF('2a.  Simple Form Data Entry'!E107="","  ",'2a.  Simple Form Data Entry'!E107)</f>
        <v xml:space="preserve">  </v>
      </c>
      <c r="I59" s="81">
        <f>'2a.  Simple Form Data Entry'!N107</f>
        <v>0</v>
      </c>
      <c r="J59" s="81">
        <f>'2a.  Simple Form Data Entry'!G107</f>
        <v>0</v>
      </c>
      <c r="K59" s="81">
        <f>'2a.  Simple Form Data Entry'!H107</f>
        <v>0</v>
      </c>
      <c r="L59" s="80">
        <f t="shared" si="10"/>
        <v>0</v>
      </c>
      <c r="M59" s="81">
        <f>'2a.  Simple Form Data Entry'!I107</f>
        <v>0</v>
      </c>
      <c r="N59" s="81">
        <f>'2a.  Simple Form Data Entry'!J107</f>
        <v>0</v>
      </c>
      <c r="O59" s="80">
        <f t="shared" si="11"/>
        <v>0</v>
      </c>
      <c r="P59" s="81">
        <f>'2a.  Simple Form Data Entry'!K107</f>
        <v>0</v>
      </c>
      <c r="Q59" s="81">
        <f>'2a.  Simple Form Data Entry'!L107</f>
        <v>0</v>
      </c>
      <c r="R59" s="80">
        <f t="shared" si="12"/>
        <v>0</v>
      </c>
      <c r="S59" s="83">
        <f>'2a.  Simple Form Data Entry'!M107</f>
        <v>0</v>
      </c>
      <c r="T59" s="12"/>
    </row>
    <row r="60" spans="1:20" ht="13.5" customHeight="1" hidden="1">
      <c r="A60" s="19"/>
      <c r="B60" s="384" t="s">
        <v>56</v>
      </c>
      <c r="C60" s="385"/>
      <c r="D60" s="45"/>
      <c r="E60" s="45"/>
      <c r="F60" s="45"/>
      <c r="G60" s="45"/>
      <c r="H60" s="199" t="str">
        <f>IF('2a.  Simple Form Data Entry'!E108="","  ",'2a.  Simple Form Data Entry'!E108)</f>
        <v xml:space="preserve">  </v>
      </c>
      <c r="I60" s="81">
        <f>'2a.  Simple Form Data Entry'!N108</f>
        <v>0</v>
      </c>
      <c r="J60" s="81">
        <f>'2a.  Simple Form Data Entry'!G108</f>
        <v>0</v>
      </c>
      <c r="K60" s="81">
        <f>'2a.  Simple Form Data Entry'!H108</f>
        <v>0</v>
      </c>
      <c r="L60" s="80">
        <f t="shared" si="10"/>
        <v>0</v>
      </c>
      <c r="M60" s="81">
        <f>'2a.  Simple Form Data Entry'!I108</f>
        <v>0</v>
      </c>
      <c r="N60" s="81">
        <f>'2a.  Simple Form Data Entry'!J108</f>
        <v>0</v>
      </c>
      <c r="O60" s="80">
        <f t="shared" si="11"/>
        <v>0</v>
      </c>
      <c r="P60" s="81">
        <f>'2a.  Simple Form Data Entry'!K108</f>
        <v>0</v>
      </c>
      <c r="Q60" s="81">
        <f>'2a.  Simple Form Data Entry'!L108</f>
        <v>0</v>
      </c>
      <c r="R60" s="80">
        <f t="shared" si="12"/>
        <v>0</v>
      </c>
      <c r="S60" s="83">
        <f>'2a.  Simple Form Data Entry'!M108</f>
        <v>0</v>
      </c>
      <c r="T60" s="12"/>
    </row>
    <row r="61" spans="1:20" ht="13.5" customHeight="1" hidden="1">
      <c r="A61" s="19"/>
      <c r="B61" s="397" t="s">
        <v>57</v>
      </c>
      <c r="C61" s="398"/>
      <c r="D61" s="45"/>
      <c r="E61" s="45"/>
      <c r="F61" s="45"/>
      <c r="G61" s="45"/>
      <c r="H61" s="199" t="str">
        <f>IF('2a.  Simple Form Data Entry'!E109="","  ",'2a.  Simple Form Data Entry'!E109)</f>
        <v xml:space="preserve">  </v>
      </c>
      <c r="I61" s="81">
        <f>'2a.  Simple Form Data Entry'!N109</f>
        <v>0</v>
      </c>
      <c r="J61" s="81">
        <f>'2a.  Simple Form Data Entry'!G109</f>
        <v>0</v>
      </c>
      <c r="K61" s="81">
        <f>'2a.  Simple Form Data Entry'!H109</f>
        <v>0</v>
      </c>
      <c r="L61" s="80">
        <f t="shared" si="10"/>
        <v>0</v>
      </c>
      <c r="M61" s="81">
        <f>'2a.  Simple Form Data Entry'!I109</f>
        <v>0</v>
      </c>
      <c r="N61" s="81">
        <f>'2a.  Simple Form Data Entry'!J109</f>
        <v>0</v>
      </c>
      <c r="O61" s="80">
        <f t="shared" si="11"/>
        <v>0</v>
      </c>
      <c r="P61" s="81">
        <f>'2a.  Simple Form Data Entry'!K109</f>
        <v>0</v>
      </c>
      <c r="Q61" s="81">
        <f>'2a.  Simple Form Data Entry'!L109</f>
        <v>0</v>
      </c>
      <c r="R61" s="80">
        <f t="shared" si="12"/>
        <v>0</v>
      </c>
      <c r="S61" s="83">
        <f>'2a.  Simple Form Data Entry'!M109</f>
        <v>0</v>
      </c>
      <c r="T61" s="12"/>
    </row>
    <row r="62" spans="1:20" ht="13.5" customHeight="1" hidden="1">
      <c r="A62" s="19"/>
      <c r="B62" s="386" t="s">
        <v>26</v>
      </c>
      <c r="C62" s="387"/>
      <c r="D62" s="45"/>
      <c r="E62" s="45"/>
      <c r="F62" s="45"/>
      <c r="G62" s="45"/>
      <c r="H62" s="199" t="str">
        <f>IF('2a.  Simple Form Data Entry'!E110="","  ",'2a.  Simple Form Data Entry'!E110)</f>
        <v xml:space="preserve">  </v>
      </c>
      <c r="I62" s="81">
        <f>'2a.  Simple Form Data Entry'!N110</f>
        <v>0</v>
      </c>
      <c r="J62" s="81">
        <f>'2a.  Simple Form Data Entry'!G110</f>
        <v>0</v>
      </c>
      <c r="K62" s="81">
        <f>'2a.  Simple Form Data Entry'!H110</f>
        <v>0</v>
      </c>
      <c r="L62" s="80">
        <f t="shared" si="10"/>
        <v>0</v>
      </c>
      <c r="M62" s="81">
        <f>'2a.  Simple Form Data Entry'!I110</f>
        <v>0</v>
      </c>
      <c r="N62" s="81">
        <f>'2a.  Simple Form Data Entry'!J110</f>
        <v>0</v>
      </c>
      <c r="O62" s="80">
        <f t="shared" si="11"/>
        <v>0</v>
      </c>
      <c r="P62" s="81">
        <f>'2a.  Simple Form Data Entry'!K110</f>
        <v>0</v>
      </c>
      <c r="Q62" s="81">
        <f>'2a.  Simple Form Data Entry'!L110</f>
        <v>0</v>
      </c>
      <c r="R62" s="80">
        <f t="shared" si="12"/>
        <v>0</v>
      </c>
      <c r="S62" s="83">
        <f>'2a.  Simple Form Data Entry'!M110</f>
        <v>0</v>
      </c>
      <c r="T62" s="12"/>
    </row>
    <row r="63" spans="1:20" ht="13.5" hidden="1">
      <c r="A63" s="26"/>
      <c r="B63" s="27"/>
      <c r="C63" s="28" t="s">
        <v>12</v>
      </c>
      <c r="D63" s="29"/>
      <c r="E63" s="29"/>
      <c r="F63" s="29"/>
      <c r="G63" s="29"/>
      <c r="H63" s="200"/>
      <c r="I63" s="63">
        <f aca="true" t="shared" si="15" ref="I63:S63">SUM(I56:I62)</f>
        <v>0</v>
      </c>
      <c r="J63" s="63">
        <f t="shared" si="15"/>
        <v>0</v>
      </c>
      <c r="K63" s="63">
        <f t="shared" si="15"/>
        <v>0</v>
      </c>
      <c r="L63" s="80">
        <f t="shared" si="10"/>
        <v>0</v>
      </c>
      <c r="M63" s="63">
        <f t="shared" si="15"/>
        <v>0</v>
      </c>
      <c r="N63" s="63">
        <f t="shared" si="15"/>
        <v>0</v>
      </c>
      <c r="O63" s="80">
        <f t="shared" si="11"/>
        <v>0</v>
      </c>
      <c r="P63" s="63">
        <f aca="true" t="shared" si="16" ref="P63:Q63">SUM(P56:P62)</f>
        <v>0</v>
      </c>
      <c r="Q63" s="63">
        <f t="shared" si="16"/>
        <v>0</v>
      </c>
      <c r="R63" s="80">
        <f t="shared" si="12"/>
        <v>0</v>
      </c>
      <c r="S63" s="64">
        <f t="shared" si="15"/>
        <v>0</v>
      </c>
      <c r="T63" s="12"/>
    </row>
    <row r="64" spans="1:20" ht="3" customHeight="1" hidden="1">
      <c r="A64" s="57"/>
      <c r="B64" s="58"/>
      <c r="C64" s="2"/>
      <c r="D64" s="23"/>
      <c r="E64" s="23"/>
      <c r="F64" s="23"/>
      <c r="G64" s="23"/>
      <c r="H64" s="201"/>
      <c r="I64" s="59"/>
      <c r="J64" s="60"/>
      <c r="K64" s="60"/>
      <c r="L64" s="80">
        <f t="shared" si="10"/>
        <v>0</v>
      </c>
      <c r="M64" s="61"/>
      <c r="N64" s="60"/>
      <c r="O64" s="80">
        <f t="shared" si="11"/>
        <v>0</v>
      </c>
      <c r="P64" s="60"/>
      <c r="Q64" s="60"/>
      <c r="R64" s="80">
        <f t="shared" si="12"/>
        <v>0</v>
      </c>
      <c r="S64" s="62"/>
      <c r="T64" s="12"/>
    </row>
    <row r="65" spans="1:20" ht="13.5" hidden="1">
      <c r="A65" s="388" t="str">
        <f>IF('2a.  Simple Form Data Entry'!E113="","   ",'2a.  Simple Form Data Entry'!E113)</f>
        <v xml:space="preserve">   </v>
      </c>
      <c r="B65" s="389"/>
      <c r="C65" s="390"/>
      <c r="D65" s="177" t="str">
        <f>IF(A65="   ","   ",IF(A65='2a.  Simple Form Data Entry'!$G$21,'2a.  Simple Form Data Entry'!J$21,IF(A65='2a.  Simple Form Data Entry'!$G$22,'2a.  Simple Form Data Entry'!J$22,IF(A65='2a.  Simple Form Data Entry'!$G$23,'2a.  Simple Form Data Entry'!J$23,IF(A65='2a.  Simple Form Data Entry'!$G$24,'2a.  Simple Form Data Entry'!$J$24,IF(A65='2a.  Simple Form Data Entry'!$G$25,'2a.  Simple Form Data Entry'!J$25,IF(A65='2a.  Simple Form Data Entry'!$G$26,'2a.  Simple Form Data Entry'!J$26,"   ")))))))</f>
        <v xml:space="preserve">   </v>
      </c>
      <c r="E65" s="89" t="str">
        <f>IF(A65="   ","   ",IF(A65='2a.  Simple Form Data Entry'!$G$21,'2a.  Simple Form Data Entry'!K$21,IF(A65='2a.  Simple Form Data Entry'!$G$22,'2a.  Simple Form Data Entry'!K$22,IF(A65='2a.  Simple Form Data Entry'!$G$23,'2a.  Simple Form Data Entry'!K$23,IF(A65='2a.  Simple Form Data Entry'!$G$24,'2a.  Simple Form Data Entry'!$K$24,IF(A65='2a.  Simple Form Data Entry'!G$25,'2a.  Simple Form Data Entry'!K$25,IF(A65='2a.  Simple Form Data Entry'!G$26,'2a.  Simple Form Data Entry'!K$26,"   ")))))))</f>
        <v xml:space="preserve">   </v>
      </c>
      <c r="F65" s="177" t="str">
        <f>IF(A65="   ","   ",IF(A65='2a.  Simple Form Data Entry'!$G$21,'2a.  Simple Form Data Entry'!L$21,IF(A65='2a.  Simple Form Data Entry'!$G$22,'2a.  Simple Form Data Entry'!L$22,IF(A65='2a.  Simple Form Data Entry'!$G$23,'2a.  Simple Form Data Entry'!L$23,IF(A65='2a.  Simple Form Data Entry'!$G$24,'2a.  Simple Form Data Entry'!$L$24,IF(A65='2a.  Simple Form Data Entry'!$G$25,'2a.  Simple Form Data Entry'!$L$25,IF(A65='2a.  Simple Form Data Entry'!$G$26,'2a.  Simple Form Data Entry'!$L$26,"   ")))))))</f>
        <v xml:space="preserve">   </v>
      </c>
      <c r="G65" s="79" t="str">
        <f>IF('2a.  Simple Form Data Entry'!I113="","   ",'2a.  Simple Form Data Entry'!I113)</f>
        <v xml:space="preserve"> </v>
      </c>
      <c r="H65" s="197"/>
      <c r="I65" s="48"/>
      <c r="J65" s="38"/>
      <c r="K65" s="38"/>
      <c r="L65" s="80">
        <f t="shared" si="10"/>
        <v>0</v>
      </c>
      <c r="M65" s="38"/>
      <c r="N65" s="38"/>
      <c r="O65" s="80">
        <f t="shared" si="11"/>
        <v>0</v>
      </c>
      <c r="P65" s="38"/>
      <c r="Q65" s="38"/>
      <c r="R65" s="80">
        <f t="shared" si="12"/>
        <v>0</v>
      </c>
      <c r="S65" s="39"/>
      <c r="T65" s="12"/>
    </row>
    <row r="66" spans="1:20" ht="13.5" customHeight="1" hidden="1">
      <c r="A66" s="19"/>
      <c r="B66" s="50" t="s">
        <v>21</v>
      </c>
      <c r="C66" s="20"/>
      <c r="D66" s="45"/>
      <c r="E66" s="45"/>
      <c r="F66" s="45"/>
      <c r="G66" s="45"/>
      <c r="H66" s="199" t="str">
        <f>IF('2a.  Simple Form Data Entry'!E115="","  ",'2a.  Simple Form Data Entry'!E115)</f>
        <v xml:space="preserve">  </v>
      </c>
      <c r="I66" s="81">
        <f>'2a.  Simple Form Data Entry'!N115</f>
        <v>0</v>
      </c>
      <c r="J66" s="81">
        <f>'2a.  Simple Form Data Entry'!G115</f>
        <v>0</v>
      </c>
      <c r="K66" s="81">
        <f>'2a.  Simple Form Data Entry'!H115</f>
        <v>0</v>
      </c>
      <c r="L66" s="80">
        <f t="shared" si="10"/>
        <v>0</v>
      </c>
      <c r="M66" s="81">
        <f>'2a.  Simple Form Data Entry'!I115</f>
        <v>0</v>
      </c>
      <c r="N66" s="81">
        <f>'2a.  Simple Form Data Entry'!J115</f>
        <v>0</v>
      </c>
      <c r="O66" s="80">
        <f t="shared" si="11"/>
        <v>0</v>
      </c>
      <c r="P66" s="81">
        <f>'2a.  Simple Form Data Entry'!K115</f>
        <v>0</v>
      </c>
      <c r="Q66" s="81">
        <f>'2a.  Simple Form Data Entry'!L115</f>
        <v>0</v>
      </c>
      <c r="R66" s="80">
        <f t="shared" si="12"/>
        <v>0</v>
      </c>
      <c r="S66" s="83">
        <f>'2a.  Simple Form Data Entry'!M115</f>
        <v>0</v>
      </c>
      <c r="T66" s="12"/>
    </row>
    <row r="67" spans="1:20" ht="13.5" customHeight="1" hidden="1">
      <c r="A67" s="19"/>
      <c r="B67" s="50" t="s">
        <v>25</v>
      </c>
      <c r="C67" s="20"/>
      <c r="D67" s="45"/>
      <c r="E67" s="45"/>
      <c r="F67" s="45"/>
      <c r="G67" s="45"/>
      <c r="H67" s="199" t="str">
        <f>IF('2a.  Simple Form Data Entry'!E116="","  ",'2a.  Simple Form Data Entry'!E116)</f>
        <v xml:space="preserve">  </v>
      </c>
      <c r="I67" s="81">
        <f>'2a.  Simple Form Data Entry'!N116</f>
        <v>0</v>
      </c>
      <c r="J67" s="81">
        <f>'2a.  Simple Form Data Entry'!G116</f>
        <v>0</v>
      </c>
      <c r="K67" s="81">
        <f>'2a.  Simple Form Data Entry'!H116</f>
        <v>0</v>
      </c>
      <c r="L67" s="80">
        <f t="shared" si="10"/>
        <v>0</v>
      </c>
      <c r="M67" s="81">
        <f>'2a.  Simple Form Data Entry'!I116</f>
        <v>0</v>
      </c>
      <c r="N67" s="81">
        <f>'2a.  Simple Form Data Entry'!J116</f>
        <v>0</v>
      </c>
      <c r="O67" s="80">
        <f t="shared" si="11"/>
        <v>0</v>
      </c>
      <c r="P67" s="81">
        <f>'2a.  Simple Form Data Entry'!K116</f>
        <v>0</v>
      </c>
      <c r="Q67" s="81">
        <f>'2a.  Simple Form Data Entry'!L116</f>
        <v>0</v>
      </c>
      <c r="R67" s="80">
        <f t="shared" si="12"/>
        <v>0</v>
      </c>
      <c r="S67" s="83">
        <f>'2a.  Simple Form Data Entry'!M116</f>
        <v>0</v>
      </c>
      <c r="T67" s="12"/>
    </row>
    <row r="68" spans="1:20" ht="13.5" customHeight="1" hidden="1">
      <c r="A68" s="19"/>
      <c r="B68" s="50" t="s">
        <v>53</v>
      </c>
      <c r="C68" s="20"/>
      <c r="D68" s="45"/>
      <c r="E68" s="45"/>
      <c r="F68" s="45"/>
      <c r="G68" s="45"/>
      <c r="H68" s="199" t="str">
        <f>IF('2a.  Simple Form Data Entry'!E117="","  ",'2a.  Simple Form Data Entry'!E117)</f>
        <v xml:space="preserve">  </v>
      </c>
      <c r="I68" s="81">
        <f>'2a.  Simple Form Data Entry'!N117</f>
        <v>0</v>
      </c>
      <c r="J68" s="81">
        <f>'2a.  Simple Form Data Entry'!G117</f>
        <v>0</v>
      </c>
      <c r="K68" s="81">
        <f>'2a.  Simple Form Data Entry'!H117</f>
        <v>0</v>
      </c>
      <c r="L68" s="80">
        <f t="shared" si="10"/>
        <v>0</v>
      </c>
      <c r="M68" s="81">
        <f>'2a.  Simple Form Data Entry'!I117</f>
        <v>0</v>
      </c>
      <c r="N68" s="81">
        <f>'2a.  Simple Form Data Entry'!J117</f>
        <v>0</v>
      </c>
      <c r="O68" s="80">
        <f t="shared" si="11"/>
        <v>0</v>
      </c>
      <c r="P68" s="81">
        <f>'2a.  Simple Form Data Entry'!K117</f>
        <v>0</v>
      </c>
      <c r="Q68" s="81">
        <f>'2a.  Simple Form Data Entry'!L117</f>
        <v>0</v>
      </c>
      <c r="R68" s="80">
        <f t="shared" si="12"/>
        <v>0</v>
      </c>
      <c r="S68" s="83">
        <f>'2a.  Simple Form Data Entry'!M117</f>
        <v>0</v>
      </c>
      <c r="T68" s="12"/>
    </row>
    <row r="69" spans="1:20" ht="13.5" customHeight="1" hidden="1">
      <c r="A69" s="19"/>
      <c r="B69" s="397" t="s">
        <v>55</v>
      </c>
      <c r="C69" s="398"/>
      <c r="D69" s="45"/>
      <c r="E69" s="45"/>
      <c r="F69" s="45"/>
      <c r="G69" s="45"/>
      <c r="H69" s="199" t="str">
        <f>IF('2a.  Simple Form Data Entry'!E118="","  ",'2a.  Simple Form Data Entry'!E118)</f>
        <v xml:space="preserve">  </v>
      </c>
      <c r="I69" s="81">
        <f>'2a.  Simple Form Data Entry'!N118</f>
        <v>0</v>
      </c>
      <c r="J69" s="81">
        <f>'2a.  Simple Form Data Entry'!G118</f>
        <v>0</v>
      </c>
      <c r="K69" s="81">
        <f>'2a.  Simple Form Data Entry'!H118</f>
        <v>0</v>
      </c>
      <c r="L69" s="80">
        <f t="shared" si="10"/>
        <v>0</v>
      </c>
      <c r="M69" s="81">
        <f>'2a.  Simple Form Data Entry'!I118</f>
        <v>0</v>
      </c>
      <c r="N69" s="81">
        <f>'2a.  Simple Form Data Entry'!J118</f>
        <v>0</v>
      </c>
      <c r="O69" s="80">
        <f t="shared" si="11"/>
        <v>0</v>
      </c>
      <c r="P69" s="81">
        <f>'2a.  Simple Form Data Entry'!K118</f>
        <v>0</v>
      </c>
      <c r="Q69" s="81">
        <f>'2a.  Simple Form Data Entry'!L118</f>
        <v>0</v>
      </c>
      <c r="R69" s="80">
        <f t="shared" si="12"/>
        <v>0</v>
      </c>
      <c r="S69" s="83">
        <f>'2a.  Simple Form Data Entry'!M118</f>
        <v>0</v>
      </c>
      <c r="T69" s="12"/>
    </row>
    <row r="70" spans="1:20" ht="13.5" customHeight="1" hidden="1">
      <c r="A70" s="19"/>
      <c r="B70" s="384" t="s">
        <v>56</v>
      </c>
      <c r="C70" s="385"/>
      <c r="D70" s="45"/>
      <c r="E70" s="45"/>
      <c r="F70" s="45"/>
      <c r="G70" s="45"/>
      <c r="H70" s="199" t="str">
        <f>IF('2a.  Simple Form Data Entry'!E119="","  ",'2a.  Simple Form Data Entry'!E119)</f>
        <v xml:space="preserve">  </v>
      </c>
      <c r="I70" s="81">
        <f>'2a.  Simple Form Data Entry'!N119</f>
        <v>0</v>
      </c>
      <c r="J70" s="81">
        <f>'2a.  Simple Form Data Entry'!G119</f>
        <v>0</v>
      </c>
      <c r="K70" s="81">
        <f>'2a.  Simple Form Data Entry'!H119</f>
        <v>0</v>
      </c>
      <c r="L70" s="80">
        <f t="shared" si="10"/>
        <v>0</v>
      </c>
      <c r="M70" s="81">
        <f>'2a.  Simple Form Data Entry'!I119</f>
        <v>0</v>
      </c>
      <c r="N70" s="81">
        <f>'2a.  Simple Form Data Entry'!J119</f>
        <v>0</v>
      </c>
      <c r="O70" s="80">
        <f t="shared" si="11"/>
        <v>0</v>
      </c>
      <c r="P70" s="81">
        <f>'2a.  Simple Form Data Entry'!K119</f>
        <v>0</v>
      </c>
      <c r="Q70" s="81">
        <f>'2a.  Simple Form Data Entry'!L119</f>
        <v>0</v>
      </c>
      <c r="R70" s="80">
        <f t="shared" si="12"/>
        <v>0</v>
      </c>
      <c r="S70" s="83">
        <f>'2a.  Simple Form Data Entry'!M119</f>
        <v>0</v>
      </c>
      <c r="T70" s="12"/>
    </row>
    <row r="71" spans="1:20" ht="13.5" customHeight="1" hidden="1">
      <c r="A71" s="19"/>
      <c r="B71" s="397" t="s">
        <v>57</v>
      </c>
      <c r="C71" s="398"/>
      <c r="D71" s="45"/>
      <c r="E71" s="45"/>
      <c r="F71" s="45"/>
      <c r="G71" s="45"/>
      <c r="H71" s="199" t="str">
        <f>IF('2a.  Simple Form Data Entry'!E120="","  ",'2a.  Simple Form Data Entry'!E120)</f>
        <v xml:space="preserve">  </v>
      </c>
      <c r="I71" s="81">
        <f>'2a.  Simple Form Data Entry'!N120</f>
        <v>0</v>
      </c>
      <c r="J71" s="81">
        <f>'2a.  Simple Form Data Entry'!G120</f>
        <v>0</v>
      </c>
      <c r="K71" s="81">
        <f>'2a.  Simple Form Data Entry'!H120</f>
        <v>0</v>
      </c>
      <c r="L71" s="80">
        <f t="shared" si="10"/>
        <v>0</v>
      </c>
      <c r="M71" s="81">
        <f>'2a.  Simple Form Data Entry'!I120</f>
        <v>0</v>
      </c>
      <c r="N71" s="81">
        <f>'2a.  Simple Form Data Entry'!J120</f>
        <v>0</v>
      </c>
      <c r="O71" s="80">
        <f t="shared" si="11"/>
        <v>0</v>
      </c>
      <c r="P71" s="81">
        <f>'2a.  Simple Form Data Entry'!K120</f>
        <v>0</v>
      </c>
      <c r="Q71" s="81">
        <f>'2a.  Simple Form Data Entry'!L120</f>
        <v>0</v>
      </c>
      <c r="R71" s="80">
        <f t="shared" si="12"/>
        <v>0</v>
      </c>
      <c r="S71" s="83">
        <f>'2a.  Simple Form Data Entry'!M120</f>
        <v>0</v>
      </c>
      <c r="T71" s="12"/>
    </row>
    <row r="72" spans="1:20" ht="13.5" customHeight="1" hidden="1">
      <c r="A72" s="19"/>
      <c r="B72" s="386" t="s">
        <v>26</v>
      </c>
      <c r="C72" s="387"/>
      <c r="D72" s="45"/>
      <c r="E72" s="45"/>
      <c r="F72" s="45"/>
      <c r="G72" s="45"/>
      <c r="H72" s="199" t="str">
        <f>IF('2a.  Simple Form Data Entry'!E121="","  ",'2a.  Simple Form Data Entry'!E121)</f>
        <v xml:space="preserve">  </v>
      </c>
      <c r="I72" s="81">
        <f>'2a.  Simple Form Data Entry'!N121</f>
        <v>0</v>
      </c>
      <c r="J72" s="81">
        <f>'2a.  Simple Form Data Entry'!G121</f>
        <v>0</v>
      </c>
      <c r="K72" s="81">
        <f>'2a.  Simple Form Data Entry'!H121</f>
        <v>0</v>
      </c>
      <c r="L72" s="80">
        <f t="shared" si="10"/>
        <v>0</v>
      </c>
      <c r="M72" s="81">
        <f>'2a.  Simple Form Data Entry'!I121</f>
        <v>0</v>
      </c>
      <c r="N72" s="81">
        <f>'2a.  Simple Form Data Entry'!J121</f>
        <v>0</v>
      </c>
      <c r="O72" s="80">
        <f t="shared" si="11"/>
        <v>0</v>
      </c>
      <c r="P72" s="81">
        <f>'2a.  Simple Form Data Entry'!K121</f>
        <v>0</v>
      </c>
      <c r="Q72" s="81">
        <f>'2a.  Simple Form Data Entry'!L121</f>
        <v>0</v>
      </c>
      <c r="R72" s="80">
        <f t="shared" si="12"/>
        <v>0</v>
      </c>
      <c r="S72" s="83">
        <f>'2a.  Simple Form Data Entry'!M121</f>
        <v>0</v>
      </c>
      <c r="T72" s="12"/>
    </row>
    <row r="73" spans="1:20" ht="13.5" hidden="1">
      <c r="A73" s="26"/>
      <c r="B73" s="27"/>
      <c r="C73" s="28" t="s">
        <v>12</v>
      </c>
      <c r="D73" s="29"/>
      <c r="E73" s="29"/>
      <c r="F73" s="29"/>
      <c r="G73" s="29"/>
      <c r="H73" s="200"/>
      <c r="I73" s="63">
        <f aca="true" t="shared" si="17" ref="I73:S73">SUM(I66:I72)</f>
        <v>0</v>
      </c>
      <c r="J73" s="63">
        <f t="shared" si="17"/>
        <v>0</v>
      </c>
      <c r="K73" s="63">
        <f t="shared" si="17"/>
        <v>0</v>
      </c>
      <c r="L73" s="80">
        <f t="shared" si="10"/>
        <v>0</v>
      </c>
      <c r="M73" s="63">
        <f t="shared" si="17"/>
        <v>0</v>
      </c>
      <c r="N73" s="63">
        <f t="shared" si="17"/>
        <v>0</v>
      </c>
      <c r="O73" s="80">
        <f t="shared" si="11"/>
        <v>0</v>
      </c>
      <c r="P73" s="63">
        <f aca="true" t="shared" si="18" ref="P73:Q73">SUM(P66:P72)</f>
        <v>0</v>
      </c>
      <c r="Q73" s="63">
        <f t="shared" si="18"/>
        <v>0</v>
      </c>
      <c r="R73" s="80">
        <f t="shared" si="12"/>
        <v>0</v>
      </c>
      <c r="S73" s="64">
        <f t="shared" si="17"/>
        <v>0</v>
      </c>
      <c r="T73" s="12"/>
    </row>
    <row r="74" spans="1:20" ht="3" customHeight="1" hidden="1">
      <c r="A74" s="57"/>
      <c r="B74" s="58"/>
      <c r="C74" s="2"/>
      <c r="D74" s="23"/>
      <c r="E74" s="23"/>
      <c r="F74" s="23"/>
      <c r="G74" s="23"/>
      <c r="H74" s="201"/>
      <c r="I74" s="59"/>
      <c r="J74" s="60"/>
      <c r="K74" s="60"/>
      <c r="L74" s="80">
        <f t="shared" si="10"/>
        <v>0</v>
      </c>
      <c r="M74" s="61"/>
      <c r="N74" s="60"/>
      <c r="O74" s="80">
        <f t="shared" si="11"/>
        <v>0</v>
      </c>
      <c r="P74" s="60"/>
      <c r="Q74" s="60"/>
      <c r="R74" s="80">
        <f t="shared" si="12"/>
        <v>0</v>
      </c>
      <c r="S74" s="62"/>
      <c r="T74" s="12"/>
    </row>
    <row r="75" spans="1:20" ht="13.5" hidden="1">
      <c r="A75" s="388" t="str">
        <f>IF('2a.  Simple Form Data Entry'!E124="","   ",'2a.  Simple Form Data Entry'!E124)</f>
        <v xml:space="preserve">   </v>
      </c>
      <c r="B75" s="389"/>
      <c r="C75" s="390"/>
      <c r="D75" s="177" t="str">
        <f>IF(A75="   ","   ",IF(A75='2a.  Simple Form Data Entry'!$G$21,'2a.  Simple Form Data Entry'!J$21,IF(A75='2a.  Simple Form Data Entry'!$G$22,'2a.  Simple Form Data Entry'!J$22,IF(A75='2a.  Simple Form Data Entry'!$G$23,'2a.  Simple Form Data Entry'!J$23,IF(A75='2a.  Simple Form Data Entry'!$G$24,'2a.  Simple Form Data Entry'!$J$24,IF(A75='2a.  Simple Form Data Entry'!$G$25,'2a.  Simple Form Data Entry'!J$25,IF(A75='2a.  Simple Form Data Entry'!$G$26,'2a.  Simple Form Data Entry'!J$26,"   ")))))))</f>
        <v xml:space="preserve">   </v>
      </c>
      <c r="E75" s="89" t="str">
        <f>IF(A75="   ","   ",IF(A75='2a.  Simple Form Data Entry'!$G$21,'2a.  Simple Form Data Entry'!K$21,IF(A75='2a.  Simple Form Data Entry'!$G$22,'2a.  Simple Form Data Entry'!K$22,IF(A75='2a.  Simple Form Data Entry'!$G$23,'2a.  Simple Form Data Entry'!K$23,IF(A75='2a.  Simple Form Data Entry'!$G$24,'2a.  Simple Form Data Entry'!$K$24,IF(A75='2a.  Simple Form Data Entry'!G$25,'2a.  Simple Form Data Entry'!K$25,IF(A75='2a.  Simple Form Data Entry'!G$26,'2a.  Simple Form Data Entry'!K$26,"   ")))))))</f>
        <v xml:space="preserve">   </v>
      </c>
      <c r="F75" s="177" t="str">
        <f>IF(A75="   ","   ",IF(A75='2a.  Simple Form Data Entry'!$G$21,'2a.  Simple Form Data Entry'!L$21,IF(A75='2a.  Simple Form Data Entry'!$G$22,'2a.  Simple Form Data Entry'!L$22,IF(A75='2a.  Simple Form Data Entry'!$G$23,'2a.  Simple Form Data Entry'!L$23,IF(A75='2a.  Simple Form Data Entry'!$G$24,'2a.  Simple Form Data Entry'!$L$24,IF(A75='2a.  Simple Form Data Entry'!$G$25,'2a.  Simple Form Data Entry'!$L$25,IF(A75='2a.  Simple Form Data Entry'!$G$26,'2a.  Simple Form Data Entry'!$L$26,"   ")))))))</f>
        <v xml:space="preserve">   </v>
      </c>
      <c r="G75" s="79" t="str">
        <f>IF('2a.  Simple Form Data Entry'!I124="","   ",'2a.  Simple Form Data Entry'!I124)</f>
        <v xml:space="preserve"> </v>
      </c>
      <c r="H75" s="197"/>
      <c r="I75" s="48"/>
      <c r="J75" s="38"/>
      <c r="K75" s="38"/>
      <c r="L75" s="80">
        <f t="shared" si="10"/>
        <v>0</v>
      </c>
      <c r="M75" s="38"/>
      <c r="N75" s="38"/>
      <c r="O75" s="80">
        <f t="shared" si="11"/>
        <v>0</v>
      </c>
      <c r="P75" s="38"/>
      <c r="Q75" s="38"/>
      <c r="R75" s="80">
        <f t="shared" si="12"/>
        <v>0</v>
      </c>
      <c r="S75" s="39"/>
      <c r="T75" s="12"/>
    </row>
    <row r="76" spans="1:20" ht="13.5" hidden="1">
      <c r="A76" s="19"/>
      <c r="B76" s="50" t="s">
        <v>21</v>
      </c>
      <c r="C76" s="20"/>
      <c r="D76" s="45"/>
      <c r="E76" s="45"/>
      <c r="F76" s="45"/>
      <c r="G76" s="45"/>
      <c r="H76" s="199" t="str">
        <f>IF('2a.  Simple Form Data Entry'!E126="","  ",'2a.  Simple Form Data Entry'!E126)</f>
        <v xml:space="preserve">  </v>
      </c>
      <c r="I76" s="81">
        <f>'2a.  Simple Form Data Entry'!N126</f>
        <v>0</v>
      </c>
      <c r="J76" s="81">
        <f>'2a.  Simple Form Data Entry'!G126</f>
        <v>0</v>
      </c>
      <c r="K76" s="81">
        <f>'2a.  Simple Form Data Entry'!H126</f>
        <v>0</v>
      </c>
      <c r="L76" s="80">
        <f t="shared" si="10"/>
        <v>0</v>
      </c>
      <c r="M76" s="81">
        <f>'2a.  Simple Form Data Entry'!I126</f>
        <v>0</v>
      </c>
      <c r="N76" s="81">
        <f>'2a.  Simple Form Data Entry'!J126</f>
        <v>0</v>
      </c>
      <c r="O76" s="80">
        <f t="shared" si="11"/>
        <v>0</v>
      </c>
      <c r="P76" s="81">
        <f>'2a.  Simple Form Data Entry'!K126</f>
        <v>0</v>
      </c>
      <c r="Q76" s="81">
        <f>'2a.  Simple Form Data Entry'!L126</f>
        <v>0</v>
      </c>
      <c r="R76" s="80">
        <f t="shared" si="12"/>
        <v>0</v>
      </c>
      <c r="S76" s="104">
        <f>'2a.  Simple Form Data Entry'!M126</f>
        <v>0</v>
      </c>
      <c r="T76" s="12"/>
    </row>
    <row r="77" spans="1:20" ht="13.5" hidden="1">
      <c r="A77" s="19"/>
      <c r="B77" s="50" t="s">
        <v>25</v>
      </c>
      <c r="C77" s="20"/>
      <c r="D77" s="45"/>
      <c r="E77" s="45"/>
      <c r="F77" s="45"/>
      <c r="G77" s="45"/>
      <c r="H77" s="199" t="str">
        <f>IF('2a.  Simple Form Data Entry'!E127="","  ",'2a.  Simple Form Data Entry'!E127)</f>
        <v xml:space="preserve">  </v>
      </c>
      <c r="I77" s="81">
        <f>'2a.  Simple Form Data Entry'!N127</f>
        <v>0</v>
      </c>
      <c r="J77" s="81">
        <f>'2a.  Simple Form Data Entry'!G127</f>
        <v>0</v>
      </c>
      <c r="K77" s="81">
        <f>'2a.  Simple Form Data Entry'!H127</f>
        <v>0</v>
      </c>
      <c r="L77" s="80">
        <f t="shared" si="10"/>
        <v>0</v>
      </c>
      <c r="M77" s="81">
        <f>'2a.  Simple Form Data Entry'!I127</f>
        <v>0</v>
      </c>
      <c r="N77" s="81">
        <f>'2a.  Simple Form Data Entry'!J127</f>
        <v>0</v>
      </c>
      <c r="O77" s="80">
        <f t="shared" si="11"/>
        <v>0</v>
      </c>
      <c r="P77" s="81">
        <f>'2a.  Simple Form Data Entry'!K127</f>
        <v>0</v>
      </c>
      <c r="Q77" s="81">
        <f>'2a.  Simple Form Data Entry'!L127</f>
        <v>0</v>
      </c>
      <c r="R77" s="80">
        <f t="shared" si="12"/>
        <v>0</v>
      </c>
      <c r="S77" s="104">
        <f>'2a.  Simple Form Data Entry'!M127</f>
        <v>0</v>
      </c>
      <c r="T77" s="12"/>
    </row>
    <row r="78" spans="1:20" ht="13.5" hidden="1">
      <c r="A78" s="19"/>
      <c r="B78" s="50" t="s">
        <v>53</v>
      </c>
      <c r="C78" s="20"/>
      <c r="D78" s="45"/>
      <c r="E78" s="45"/>
      <c r="F78" s="45"/>
      <c r="G78" s="45"/>
      <c r="H78" s="199" t="str">
        <f>IF('2a.  Simple Form Data Entry'!E128="","  ",'2a.  Simple Form Data Entry'!E128)</f>
        <v xml:space="preserve">  </v>
      </c>
      <c r="I78" s="81">
        <f>'2a.  Simple Form Data Entry'!N128</f>
        <v>0</v>
      </c>
      <c r="J78" s="81">
        <f>'2a.  Simple Form Data Entry'!G128</f>
        <v>0</v>
      </c>
      <c r="K78" s="81">
        <f>'2a.  Simple Form Data Entry'!H128</f>
        <v>0</v>
      </c>
      <c r="L78" s="80">
        <f t="shared" si="10"/>
        <v>0</v>
      </c>
      <c r="M78" s="81">
        <f>'2a.  Simple Form Data Entry'!I128</f>
        <v>0</v>
      </c>
      <c r="N78" s="81">
        <f>'2a.  Simple Form Data Entry'!J128</f>
        <v>0</v>
      </c>
      <c r="O78" s="80">
        <f t="shared" si="11"/>
        <v>0</v>
      </c>
      <c r="P78" s="81">
        <f>'2a.  Simple Form Data Entry'!K128</f>
        <v>0</v>
      </c>
      <c r="Q78" s="81">
        <f>'2a.  Simple Form Data Entry'!L128</f>
        <v>0</v>
      </c>
      <c r="R78" s="80">
        <f t="shared" si="12"/>
        <v>0</v>
      </c>
      <c r="S78" s="104">
        <f>'2a.  Simple Form Data Entry'!M128</f>
        <v>0</v>
      </c>
      <c r="T78" s="12"/>
    </row>
    <row r="79" spans="1:20" ht="13.5" hidden="1">
      <c r="A79" s="19"/>
      <c r="B79" s="397" t="s">
        <v>55</v>
      </c>
      <c r="C79" s="398"/>
      <c r="D79" s="45"/>
      <c r="E79" s="45"/>
      <c r="F79" s="45"/>
      <c r="G79" s="45"/>
      <c r="H79" s="199" t="str">
        <f>IF('2a.  Simple Form Data Entry'!E129="","  ",'2a.  Simple Form Data Entry'!E129)</f>
        <v xml:space="preserve">  </v>
      </c>
      <c r="I79" s="81">
        <f>'2a.  Simple Form Data Entry'!N129</f>
        <v>0</v>
      </c>
      <c r="J79" s="81">
        <f>'2a.  Simple Form Data Entry'!G129</f>
        <v>0</v>
      </c>
      <c r="K79" s="81">
        <f>'2a.  Simple Form Data Entry'!H129</f>
        <v>0</v>
      </c>
      <c r="L79" s="80">
        <f t="shared" si="10"/>
        <v>0</v>
      </c>
      <c r="M79" s="81">
        <f>'2a.  Simple Form Data Entry'!I129</f>
        <v>0</v>
      </c>
      <c r="N79" s="81">
        <f>'2a.  Simple Form Data Entry'!J129</f>
        <v>0</v>
      </c>
      <c r="O79" s="80">
        <f t="shared" si="11"/>
        <v>0</v>
      </c>
      <c r="P79" s="81">
        <f>'2a.  Simple Form Data Entry'!K129</f>
        <v>0</v>
      </c>
      <c r="Q79" s="81">
        <f>'2a.  Simple Form Data Entry'!L129</f>
        <v>0</v>
      </c>
      <c r="R79" s="80">
        <f t="shared" si="12"/>
        <v>0</v>
      </c>
      <c r="S79" s="104">
        <f>'2a.  Simple Form Data Entry'!M129</f>
        <v>0</v>
      </c>
      <c r="T79" s="12"/>
    </row>
    <row r="80" spans="1:20" ht="13.5" hidden="1">
      <c r="A80" s="19"/>
      <c r="B80" s="384" t="s">
        <v>56</v>
      </c>
      <c r="C80" s="385"/>
      <c r="D80" s="45"/>
      <c r="E80" s="45"/>
      <c r="F80" s="45"/>
      <c r="G80" s="45"/>
      <c r="H80" s="199" t="str">
        <f>IF('2a.  Simple Form Data Entry'!E130="","  ",'2a.  Simple Form Data Entry'!E130)</f>
        <v xml:space="preserve">  </v>
      </c>
      <c r="I80" s="81">
        <f>'2a.  Simple Form Data Entry'!N130</f>
        <v>0</v>
      </c>
      <c r="J80" s="81">
        <f>'2a.  Simple Form Data Entry'!G130</f>
        <v>0</v>
      </c>
      <c r="K80" s="81">
        <f>'2a.  Simple Form Data Entry'!H130</f>
        <v>0</v>
      </c>
      <c r="L80" s="80">
        <f t="shared" si="10"/>
        <v>0</v>
      </c>
      <c r="M80" s="81">
        <f>'2a.  Simple Form Data Entry'!I130</f>
        <v>0</v>
      </c>
      <c r="N80" s="81">
        <f>'2a.  Simple Form Data Entry'!J130</f>
        <v>0</v>
      </c>
      <c r="O80" s="80">
        <f t="shared" si="11"/>
        <v>0</v>
      </c>
      <c r="P80" s="81">
        <f>'2a.  Simple Form Data Entry'!K130</f>
        <v>0</v>
      </c>
      <c r="Q80" s="81">
        <f>'2a.  Simple Form Data Entry'!L130</f>
        <v>0</v>
      </c>
      <c r="R80" s="80">
        <f t="shared" si="12"/>
        <v>0</v>
      </c>
      <c r="S80" s="104">
        <f>'2a.  Simple Form Data Entry'!M130</f>
        <v>0</v>
      </c>
      <c r="T80" s="12"/>
    </row>
    <row r="81" spans="1:20" ht="13.5" hidden="1">
      <c r="A81" s="19"/>
      <c r="B81" s="397" t="s">
        <v>57</v>
      </c>
      <c r="C81" s="398"/>
      <c r="D81" s="45"/>
      <c r="E81" s="45"/>
      <c r="F81" s="45"/>
      <c r="G81" s="45"/>
      <c r="H81" s="199" t="str">
        <f>IF('2a.  Simple Form Data Entry'!E131="","  ",'2a.  Simple Form Data Entry'!E131)</f>
        <v xml:space="preserve">  </v>
      </c>
      <c r="I81" s="81">
        <f>'2a.  Simple Form Data Entry'!N131</f>
        <v>0</v>
      </c>
      <c r="J81" s="81">
        <f>'2a.  Simple Form Data Entry'!G131</f>
        <v>0</v>
      </c>
      <c r="K81" s="81">
        <f>'2a.  Simple Form Data Entry'!H131</f>
        <v>0</v>
      </c>
      <c r="L81" s="80">
        <f t="shared" si="10"/>
        <v>0</v>
      </c>
      <c r="M81" s="81">
        <f>'2a.  Simple Form Data Entry'!I131</f>
        <v>0</v>
      </c>
      <c r="N81" s="81">
        <f>'2a.  Simple Form Data Entry'!J131</f>
        <v>0</v>
      </c>
      <c r="O81" s="80">
        <f t="shared" si="11"/>
        <v>0</v>
      </c>
      <c r="P81" s="81">
        <f>'2a.  Simple Form Data Entry'!K131</f>
        <v>0</v>
      </c>
      <c r="Q81" s="81">
        <f>'2a.  Simple Form Data Entry'!L131</f>
        <v>0</v>
      </c>
      <c r="R81" s="80">
        <f t="shared" si="12"/>
        <v>0</v>
      </c>
      <c r="S81" s="104">
        <f>'2a.  Simple Form Data Entry'!M131</f>
        <v>0</v>
      </c>
      <c r="T81" s="12"/>
    </row>
    <row r="82" spans="1:20" ht="13.5" hidden="1">
      <c r="A82" s="19"/>
      <c r="B82" s="386" t="s">
        <v>26</v>
      </c>
      <c r="C82" s="387"/>
      <c r="D82" s="45"/>
      <c r="E82" s="45"/>
      <c r="F82" s="45"/>
      <c r="G82" s="45"/>
      <c r="H82" s="199" t="str">
        <f>IF('2a.  Simple Form Data Entry'!E132="","  ",'2a.  Simple Form Data Entry'!E132)</f>
        <v xml:space="preserve">  </v>
      </c>
      <c r="I82" s="81">
        <f>'2a.  Simple Form Data Entry'!N132</f>
        <v>0</v>
      </c>
      <c r="J82" s="81">
        <f>'2a.  Simple Form Data Entry'!G132</f>
        <v>0</v>
      </c>
      <c r="K82" s="81">
        <f>'2a.  Simple Form Data Entry'!H132</f>
        <v>0</v>
      </c>
      <c r="L82" s="80">
        <f t="shared" si="10"/>
        <v>0</v>
      </c>
      <c r="M82" s="81">
        <f>'2a.  Simple Form Data Entry'!I132</f>
        <v>0</v>
      </c>
      <c r="N82" s="81">
        <f>'2a.  Simple Form Data Entry'!J132</f>
        <v>0</v>
      </c>
      <c r="O82" s="80">
        <f t="shared" si="11"/>
        <v>0</v>
      </c>
      <c r="P82" s="81">
        <f>'2a.  Simple Form Data Entry'!K132</f>
        <v>0</v>
      </c>
      <c r="Q82" s="81">
        <f>'2a.  Simple Form Data Entry'!L132</f>
        <v>0</v>
      </c>
      <c r="R82" s="80">
        <f t="shared" si="12"/>
        <v>0</v>
      </c>
      <c r="S82" s="104">
        <f>'2a.  Simple Form Data Entry'!M132</f>
        <v>0</v>
      </c>
      <c r="T82" s="12"/>
    </row>
    <row r="83" spans="1:20" ht="13.5" hidden="1">
      <c r="A83" s="26"/>
      <c r="B83" s="27"/>
      <c r="C83" s="28" t="s">
        <v>12</v>
      </c>
      <c r="D83" s="29"/>
      <c r="E83" s="29"/>
      <c r="F83" s="29"/>
      <c r="G83" s="29"/>
      <c r="H83" s="200"/>
      <c r="I83" s="63">
        <f aca="true" t="shared" si="19" ref="I83:S83">SUM(I76:I82)</f>
        <v>0</v>
      </c>
      <c r="J83" s="63">
        <f t="shared" si="19"/>
        <v>0</v>
      </c>
      <c r="K83" s="63">
        <f t="shared" si="19"/>
        <v>0</v>
      </c>
      <c r="L83" s="80">
        <f t="shared" si="10"/>
        <v>0</v>
      </c>
      <c r="M83" s="63">
        <f t="shared" si="19"/>
        <v>0</v>
      </c>
      <c r="N83" s="63">
        <f t="shared" si="19"/>
        <v>0</v>
      </c>
      <c r="O83" s="80">
        <f t="shared" si="11"/>
        <v>0</v>
      </c>
      <c r="P83" s="63">
        <f aca="true" t="shared" si="20" ref="P83:Q83">SUM(P76:P82)</f>
        <v>0</v>
      </c>
      <c r="Q83" s="63">
        <f t="shared" si="20"/>
        <v>0</v>
      </c>
      <c r="R83" s="80">
        <f t="shared" si="12"/>
        <v>0</v>
      </c>
      <c r="S83" s="64">
        <f t="shared" si="19"/>
        <v>0</v>
      </c>
      <c r="T83" s="12"/>
    </row>
    <row r="84" spans="1:20" ht="3" customHeight="1" hidden="1">
      <c r="A84" s="57"/>
      <c r="B84" s="58"/>
      <c r="C84" s="2"/>
      <c r="D84" s="23"/>
      <c r="E84" s="23"/>
      <c r="F84" s="23"/>
      <c r="G84" s="23"/>
      <c r="H84" s="201"/>
      <c r="I84" s="59"/>
      <c r="J84" s="60"/>
      <c r="K84" s="60"/>
      <c r="L84" s="80">
        <f t="shared" si="10"/>
        <v>0</v>
      </c>
      <c r="M84" s="61"/>
      <c r="N84" s="60"/>
      <c r="O84" s="80">
        <f t="shared" si="11"/>
        <v>0</v>
      </c>
      <c r="P84" s="60"/>
      <c r="Q84" s="60"/>
      <c r="R84" s="80">
        <f t="shared" si="12"/>
        <v>0</v>
      </c>
      <c r="S84" s="62"/>
      <c r="T84" s="12"/>
    </row>
    <row r="85" spans="1:20" ht="13.5" hidden="1">
      <c r="A85" s="388" t="str">
        <f>IF('2a.  Simple Form Data Entry'!E135="","   ",'2a.  Simple Form Data Entry'!E135)</f>
        <v xml:space="preserve">   </v>
      </c>
      <c r="B85" s="389"/>
      <c r="C85" s="390"/>
      <c r="D85" s="177" t="str">
        <f>IF(A85="   ","   ",IF(A85='2a.  Simple Form Data Entry'!$G$21,'2a.  Simple Form Data Entry'!J$21,IF(A85='2a.  Simple Form Data Entry'!$G$22,'2a.  Simple Form Data Entry'!J$22,IF(A85='2a.  Simple Form Data Entry'!$G$23,'2a.  Simple Form Data Entry'!J$23,IF(A85='2a.  Simple Form Data Entry'!$G$24,'2a.  Simple Form Data Entry'!$J$24,IF(A85='2a.  Simple Form Data Entry'!$G$25,'2a.  Simple Form Data Entry'!J$25,IF(A85='2a.  Simple Form Data Entry'!$G$26,'2a.  Simple Form Data Entry'!J$26,"   ")))))))</f>
        <v xml:space="preserve">   </v>
      </c>
      <c r="E85" s="89" t="str">
        <f>IF(A85="   ","   ",IF(A85='2a.  Simple Form Data Entry'!$G$21,'2a.  Simple Form Data Entry'!K$21,IF(A85='2a.  Simple Form Data Entry'!$G$22,'2a.  Simple Form Data Entry'!K$22,IF(A85='2a.  Simple Form Data Entry'!$G$23,'2a.  Simple Form Data Entry'!K$23,IF(A85='2a.  Simple Form Data Entry'!$G$24,'2a.  Simple Form Data Entry'!$K$24,IF(A85='2a.  Simple Form Data Entry'!G$25,'2a.  Simple Form Data Entry'!K$25,IF(A85='2a.  Simple Form Data Entry'!G$26,'2a.  Simple Form Data Entry'!K$26,"   ")))))))</f>
        <v xml:space="preserve">   </v>
      </c>
      <c r="F85" s="177" t="str">
        <f>IF(A85="   ","   ",IF(A85='2a.  Simple Form Data Entry'!$G$21,'2a.  Simple Form Data Entry'!L$21,IF(A85='2a.  Simple Form Data Entry'!$G$22,'2a.  Simple Form Data Entry'!L$22,IF(A85='2a.  Simple Form Data Entry'!$G$23,'2a.  Simple Form Data Entry'!L$23,IF(A85='2a.  Simple Form Data Entry'!$G$24,'2a.  Simple Form Data Entry'!$L$24,IF(A85='2a.  Simple Form Data Entry'!$G$25,'2a.  Simple Form Data Entry'!$L$25,IF(A85='2a.  Simple Form Data Entry'!$G$26,'2a.  Simple Form Data Entry'!$L$26,"   ")))))))</f>
        <v xml:space="preserve">   </v>
      </c>
      <c r="G85" s="79" t="str">
        <f>IF('2a.  Simple Form Data Entry'!I135="","   ",'2a.  Simple Form Data Entry'!I135)</f>
        <v xml:space="preserve"> </v>
      </c>
      <c r="H85" s="197"/>
      <c r="I85" s="48"/>
      <c r="J85" s="38"/>
      <c r="K85" s="38"/>
      <c r="L85" s="80">
        <f t="shared" si="10"/>
        <v>0</v>
      </c>
      <c r="M85" s="38"/>
      <c r="N85" s="38"/>
      <c r="O85" s="80">
        <f t="shared" si="11"/>
        <v>0</v>
      </c>
      <c r="P85" s="38"/>
      <c r="Q85" s="38"/>
      <c r="R85" s="80">
        <f t="shared" si="12"/>
        <v>0</v>
      </c>
      <c r="S85" s="39"/>
      <c r="T85" s="12"/>
    </row>
    <row r="86" spans="1:20" ht="13.5" hidden="1">
      <c r="A86" s="19"/>
      <c r="B86" s="50" t="s">
        <v>21</v>
      </c>
      <c r="C86" s="20"/>
      <c r="D86" s="45"/>
      <c r="E86" s="45"/>
      <c r="F86" s="45"/>
      <c r="G86" s="45"/>
      <c r="H86" s="199" t="str">
        <f>IF('2a.  Simple Form Data Entry'!E137="","  ",'2a.  Simple Form Data Entry'!E137)</f>
        <v xml:space="preserve">  </v>
      </c>
      <c r="I86" s="81">
        <f>'2a.  Simple Form Data Entry'!N137</f>
        <v>0</v>
      </c>
      <c r="J86" s="81">
        <f>'2a.  Simple Form Data Entry'!G137</f>
        <v>0</v>
      </c>
      <c r="K86" s="81">
        <f>'2a.  Simple Form Data Entry'!H137</f>
        <v>0</v>
      </c>
      <c r="L86" s="80">
        <f t="shared" si="10"/>
        <v>0</v>
      </c>
      <c r="M86" s="81">
        <f>'2a.  Simple Form Data Entry'!I137</f>
        <v>0</v>
      </c>
      <c r="N86" s="81">
        <f>'2a.  Simple Form Data Entry'!J137</f>
        <v>0</v>
      </c>
      <c r="O86" s="80">
        <f t="shared" si="11"/>
        <v>0</v>
      </c>
      <c r="P86" s="81">
        <f>'2a.  Simple Form Data Entry'!K137</f>
        <v>0</v>
      </c>
      <c r="Q86" s="81">
        <f>'2a.  Simple Form Data Entry'!L137</f>
        <v>0</v>
      </c>
      <c r="R86" s="80">
        <f t="shared" si="12"/>
        <v>0</v>
      </c>
      <c r="S86" s="104">
        <f>'2a.  Simple Form Data Entry'!M137</f>
        <v>0</v>
      </c>
      <c r="T86" s="12"/>
    </row>
    <row r="87" spans="1:20" ht="13.5" hidden="1">
      <c r="A87" s="19"/>
      <c r="B87" s="50" t="s">
        <v>25</v>
      </c>
      <c r="C87" s="20"/>
      <c r="D87" s="45"/>
      <c r="E87" s="45"/>
      <c r="F87" s="45"/>
      <c r="G87" s="45"/>
      <c r="H87" s="199" t="str">
        <f>IF('2a.  Simple Form Data Entry'!E138="","  ",'2a.  Simple Form Data Entry'!E138)</f>
        <v xml:space="preserve">  </v>
      </c>
      <c r="I87" s="81">
        <f>'2a.  Simple Form Data Entry'!N138</f>
        <v>0</v>
      </c>
      <c r="J87" s="81">
        <f>'2a.  Simple Form Data Entry'!G138</f>
        <v>0</v>
      </c>
      <c r="K87" s="81">
        <f>'2a.  Simple Form Data Entry'!H138</f>
        <v>0</v>
      </c>
      <c r="L87" s="80">
        <f t="shared" si="10"/>
        <v>0</v>
      </c>
      <c r="M87" s="81">
        <f>'2a.  Simple Form Data Entry'!I138</f>
        <v>0</v>
      </c>
      <c r="N87" s="81">
        <f>'2a.  Simple Form Data Entry'!J138</f>
        <v>0</v>
      </c>
      <c r="O87" s="80">
        <f t="shared" si="11"/>
        <v>0</v>
      </c>
      <c r="P87" s="81">
        <f>'2a.  Simple Form Data Entry'!K138</f>
        <v>0</v>
      </c>
      <c r="Q87" s="81">
        <f>'2a.  Simple Form Data Entry'!L138</f>
        <v>0</v>
      </c>
      <c r="R87" s="80">
        <f t="shared" si="12"/>
        <v>0</v>
      </c>
      <c r="S87" s="104">
        <f>'2a.  Simple Form Data Entry'!M138</f>
        <v>0</v>
      </c>
      <c r="T87" s="12"/>
    </row>
    <row r="88" spans="1:20" ht="13.5" hidden="1">
      <c r="A88" s="19"/>
      <c r="B88" s="50" t="s">
        <v>53</v>
      </c>
      <c r="C88" s="20"/>
      <c r="D88" s="45"/>
      <c r="E88" s="45"/>
      <c r="F88" s="45"/>
      <c r="G88" s="45"/>
      <c r="H88" s="199" t="str">
        <f>IF('2a.  Simple Form Data Entry'!E139="","  ",'2a.  Simple Form Data Entry'!E139)</f>
        <v xml:space="preserve">  </v>
      </c>
      <c r="I88" s="81">
        <f>'2a.  Simple Form Data Entry'!N139</f>
        <v>0</v>
      </c>
      <c r="J88" s="81">
        <f>'2a.  Simple Form Data Entry'!G139</f>
        <v>0</v>
      </c>
      <c r="K88" s="81">
        <f>'2a.  Simple Form Data Entry'!H139</f>
        <v>0</v>
      </c>
      <c r="L88" s="80">
        <f t="shared" si="10"/>
        <v>0</v>
      </c>
      <c r="M88" s="81">
        <f>'2a.  Simple Form Data Entry'!I139</f>
        <v>0</v>
      </c>
      <c r="N88" s="81">
        <f>'2a.  Simple Form Data Entry'!J139</f>
        <v>0</v>
      </c>
      <c r="O88" s="80">
        <f t="shared" si="11"/>
        <v>0</v>
      </c>
      <c r="P88" s="81">
        <f>'2a.  Simple Form Data Entry'!K139</f>
        <v>0</v>
      </c>
      <c r="Q88" s="81">
        <f>'2a.  Simple Form Data Entry'!L139</f>
        <v>0</v>
      </c>
      <c r="R88" s="80">
        <f t="shared" si="12"/>
        <v>0</v>
      </c>
      <c r="S88" s="104">
        <f>'2a.  Simple Form Data Entry'!M139</f>
        <v>0</v>
      </c>
      <c r="T88" s="12"/>
    </row>
    <row r="89" spans="1:20" ht="13.5" hidden="1">
      <c r="A89" s="19"/>
      <c r="B89" s="397" t="s">
        <v>55</v>
      </c>
      <c r="C89" s="398"/>
      <c r="D89" s="45"/>
      <c r="E89" s="45"/>
      <c r="F89" s="45"/>
      <c r="G89" s="45"/>
      <c r="H89" s="199" t="str">
        <f>IF('2a.  Simple Form Data Entry'!E140="","  ",'2a.  Simple Form Data Entry'!E140)</f>
        <v xml:space="preserve">  </v>
      </c>
      <c r="I89" s="81">
        <f>'2a.  Simple Form Data Entry'!N140</f>
        <v>0</v>
      </c>
      <c r="J89" s="81">
        <f>'2a.  Simple Form Data Entry'!G140</f>
        <v>0</v>
      </c>
      <c r="K89" s="81">
        <f>'2a.  Simple Form Data Entry'!H140</f>
        <v>0</v>
      </c>
      <c r="L89" s="80">
        <f t="shared" si="10"/>
        <v>0</v>
      </c>
      <c r="M89" s="81">
        <f>'2a.  Simple Form Data Entry'!I140</f>
        <v>0</v>
      </c>
      <c r="N89" s="81">
        <f>'2a.  Simple Form Data Entry'!J140</f>
        <v>0</v>
      </c>
      <c r="O89" s="80">
        <f t="shared" si="11"/>
        <v>0</v>
      </c>
      <c r="P89" s="81">
        <f>'2a.  Simple Form Data Entry'!K140</f>
        <v>0</v>
      </c>
      <c r="Q89" s="81">
        <f>'2a.  Simple Form Data Entry'!L140</f>
        <v>0</v>
      </c>
      <c r="R89" s="80">
        <f t="shared" si="12"/>
        <v>0</v>
      </c>
      <c r="S89" s="104">
        <f>'2a.  Simple Form Data Entry'!M140</f>
        <v>0</v>
      </c>
      <c r="T89" s="12"/>
    </row>
    <row r="90" spans="1:20" ht="13.5" hidden="1">
      <c r="A90" s="19"/>
      <c r="B90" s="384" t="s">
        <v>56</v>
      </c>
      <c r="C90" s="385"/>
      <c r="D90" s="45"/>
      <c r="E90" s="45"/>
      <c r="F90" s="45"/>
      <c r="G90" s="45"/>
      <c r="H90" s="199" t="str">
        <f>IF('2a.  Simple Form Data Entry'!E141="","  ",'2a.  Simple Form Data Entry'!E141)</f>
        <v xml:space="preserve">  </v>
      </c>
      <c r="I90" s="81">
        <f>'2a.  Simple Form Data Entry'!N141</f>
        <v>0</v>
      </c>
      <c r="J90" s="81">
        <f>'2a.  Simple Form Data Entry'!G141</f>
        <v>0</v>
      </c>
      <c r="K90" s="81">
        <f>'2a.  Simple Form Data Entry'!H141</f>
        <v>0</v>
      </c>
      <c r="L90" s="80">
        <f t="shared" si="10"/>
        <v>0</v>
      </c>
      <c r="M90" s="81">
        <f>'2a.  Simple Form Data Entry'!I141</f>
        <v>0</v>
      </c>
      <c r="N90" s="81">
        <f>'2a.  Simple Form Data Entry'!J141</f>
        <v>0</v>
      </c>
      <c r="O90" s="80">
        <f t="shared" si="11"/>
        <v>0</v>
      </c>
      <c r="P90" s="81">
        <f>'2a.  Simple Form Data Entry'!K141</f>
        <v>0</v>
      </c>
      <c r="Q90" s="81">
        <f>'2a.  Simple Form Data Entry'!L141</f>
        <v>0</v>
      </c>
      <c r="R90" s="80">
        <f t="shared" si="12"/>
        <v>0</v>
      </c>
      <c r="S90" s="104">
        <f>'2a.  Simple Form Data Entry'!M141</f>
        <v>0</v>
      </c>
      <c r="T90" s="12"/>
    </row>
    <row r="91" spans="1:20" ht="13.5" hidden="1">
      <c r="A91" s="19"/>
      <c r="B91" s="397" t="s">
        <v>57</v>
      </c>
      <c r="C91" s="398"/>
      <c r="D91" s="45"/>
      <c r="E91" s="45"/>
      <c r="F91" s="45"/>
      <c r="G91" s="45"/>
      <c r="H91" s="199" t="str">
        <f>IF('2a.  Simple Form Data Entry'!E142="","  ",'2a.  Simple Form Data Entry'!E142)</f>
        <v xml:space="preserve">  </v>
      </c>
      <c r="I91" s="81">
        <f>'2a.  Simple Form Data Entry'!N142</f>
        <v>0</v>
      </c>
      <c r="J91" s="81">
        <f>'2a.  Simple Form Data Entry'!G142</f>
        <v>0</v>
      </c>
      <c r="K91" s="81">
        <f>'2a.  Simple Form Data Entry'!H142</f>
        <v>0</v>
      </c>
      <c r="L91" s="80">
        <f t="shared" si="10"/>
        <v>0</v>
      </c>
      <c r="M91" s="81">
        <f>'2a.  Simple Form Data Entry'!I142</f>
        <v>0</v>
      </c>
      <c r="N91" s="81">
        <f>'2a.  Simple Form Data Entry'!J142</f>
        <v>0</v>
      </c>
      <c r="O91" s="80">
        <f t="shared" si="11"/>
        <v>0</v>
      </c>
      <c r="P91" s="81">
        <f>'2a.  Simple Form Data Entry'!K142</f>
        <v>0</v>
      </c>
      <c r="Q91" s="81">
        <f>'2a.  Simple Form Data Entry'!L142</f>
        <v>0</v>
      </c>
      <c r="R91" s="80">
        <f t="shared" si="12"/>
        <v>0</v>
      </c>
      <c r="S91" s="104">
        <f>'2a.  Simple Form Data Entry'!M142</f>
        <v>0</v>
      </c>
      <c r="T91" s="12"/>
    </row>
    <row r="92" spans="1:20" ht="13.5" hidden="1">
      <c r="A92" s="19"/>
      <c r="B92" s="386" t="s">
        <v>26</v>
      </c>
      <c r="C92" s="387"/>
      <c r="D92" s="45"/>
      <c r="E92" s="45"/>
      <c r="F92" s="45"/>
      <c r="G92" s="45"/>
      <c r="H92" s="202" t="str">
        <f>IF('2a.  Simple Form Data Entry'!E143="","  ",'2a.  Simple Form Data Entry'!E143)</f>
        <v xml:space="preserve">  </v>
      </c>
      <c r="I92" s="81">
        <f>'2a.  Simple Form Data Entry'!N143</f>
        <v>0</v>
      </c>
      <c r="J92" s="81">
        <f>'2a.  Simple Form Data Entry'!G143</f>
        <v>0</v>
      </c>
      <c r="K92" s="81">
        <f>'2a.  Simple Form Data Entry'!H143</f>
        <v>0</v>
      </c>
      <c r="L92" s="80">
        <f t="shared" si="10"/>
        <v>0</v>
      </c>
      <c r="M92" s="81">
        <f>'2a.  Simple Form Data Entry'!I143</f>
        <v>0</v>
      </c>
      <c r="N92" s="81">
        <f>'2a.  Simple Form Data Entry'!J143</f>
        <v>0</v>
      </c>
      <c r="O92" s="80">
        <f t="shared" si="11"/>
        <v>0</v>
      </c>
      <c r="P92" s="81">
        <f>'2a.  Simple Form Data Entry'!K143</f>
        <v>0</v>
      </c>
      <c r="Q92" s="81">
        <f>'2a.  Simple Form Data Entry'!L143</f>
        <v>0</v>
      </c>
      <c r="R92" s="80">
        <f t="shared" si="12"/>
        <v>0</v>
      </c>
      <c r="S92" s="104">
        <f>'2a.  Simple Form Data Entry'!M143</f>
        <v>0</v>
      </c>
      <c r="T92" s="12"/>
    </row>
    <row r="93" spans="1:20" ht="12.75" customHeight="1" hidden="1">
      <c r="A93" s="26"/>
      <c r="B93" s="27"/>
      <c r="C93" s="28" t="s">
        <v>12</v>
      </c>
      <c r="D93" s="29"/>
      <c r="E93" s="29"/>
      <c r="F93" s="29"/>
      <c r="G93" s="29"/>
      <c r="H93" s="203"/>
      <c r="I93" s="63">
        <f aca="true" t="shared" si="21" ref="I93:S93">SUM(I86:I92)</f>
        <v>0</v>
      </c>
      <c r="J93" s="63">
        <f t="shared" si="21"/>
        <v>0</v>
      </c>
      <c r="K93" s="63">
        <f t="shared" si="21"/>
        <v>0</v>
      </c>
      <c r="L93" s="80">
        <f t="shared" si="10"/>
        <v>0</v>
      </c>
      <c r="M93" s="63">
        <f t="shared" si="21"/>
        <v>0</v>
      </c>
      <c r="N93" s="63">
        <f t="shared" si="21"/>
        <v>0</v>
      </c>
      <c r="O93" s="80">
        <f t="shared" si="11"/>
        <v>0</v>
      </c>
      <c r="P93" s="63">
        <f aca="true" t="shared" si="22" ref="P93:Q93">SUM(P86:P92)</f>
        <v>0</v>
      </c>
      <c r="Q93" s="63">
        <f t="shared" si="22"/>
        <v>0</v>
      </c>
      <c r="R93" s="80">
        <f t="shared" si="12"/>
        <v>0</v>
      </c>
      <c r="S93" s="64">
        <f t="shared" si="21"/>
        <v>0</v>
      </c>
      <c r="T93" s="12"/>
    </row>
    <row r="94" spans="1:19" ht="3" customHeight="1" hidden="1">
      <c r="A94" s="30"/>
      <c r="B94" s="2"/>
      <c r="C94" s="2"/>
      <c r="D94" s="31"/>
      <c r="E94" s="31"/>
      <c r="F94" s="31"/>
      <c r="G94" s="32"/>
      <c r="H94" s="204"/>
      <c r="I94" s="33"/>
      <c r="J94" s="34"/>
      <c r="K94" s="34"/>
      <c r="L94" s="80">
        <f t="shared" si="10"/>
        <v>0</v>
      </c>
      <c r="M94" s="35"/>
      <c r="N94" s="34"/>
      <c r="O94" s="80">
        <f t="shared" si="11"/>
        <v>0</v>
      </c>
      <c r="P94" s="34"/>
      <c r="Q94" s="34"/>
      <c r="R94" s="80">
        <f t="shared" si="12"/>
        <v>0</v>
      </c>
      <c r="S94" s="36"/>
    </row>
    <row r="95" spans="1:20" ht="14" thickBot="1">
      <c r="A95" s="6"/>
      <c r="B95" s="7"/>
      <c r="C95" s="289" t="s">
        <v>6</v>
      </c>
      <c r="D95" s="8"/>
      <c r="E95" s="8"/>
      <c r="F95" s="8"/>
      <c r="G95" s="21"/>
      <c r="H95" s="205"/>
      <c r="I95" s="56">
        <f aca="true" t="shared" si="23" ref="I95:S95">I73+I63+I53+I43+I83+I93</f>
        <v>0</v>
      </c>
      <c r="J95" s="56">
        <f t="shared" si="23"/>
        <v>0</v>
      </c>
      <c r="K95" s="56">
        <f t="shared" si="23"/>
        <v>0</v>
      </c>
      <c r="L95" s="56">
        <f t="shared" si="10"/>
        <v>0</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thickBot="1">
      <c r="A96" s="2"/>
      <c r="B96" s="2"/>
      <c r="C96" s="2"/>
      <c r="D96" s="2"/>
      <c r="E96" s="2"/>
      <c r="F96" s="2"/>
      <c r="G96" s="41"/>
      <c r="H96" s="41"/>
      <c r="I96" s="41"/>
      <c r="J96" s="42"/>
      <c r="K96" s="42"/>
      <c r="L96" s="42"/>
      <c r="M96" s="42"/>
      <c r="N96" s="42"/>
      <c r="O96" s="42"/>
      <c r="P96" s="42"/>
      <c r="Q96" s="42"/>
      <c r="R96" s="42"/>
      <c r="S96" s="5"/>
      <c r="T96" s="5"/>
    </row>
    <row r="97" spans="1:20" ht="22.5" customHeight="1" thickBot="1" thickTop="1">
      <c r="A97" s="413" t="s">
        <v>15</v>
      </c>
      <c r="B97" s="413"/>
      <c r="C97" s="413"/>
      <c r="D97" s="413"/>
      <c r="E97" s="413"/>
      <c r="F97" s="413"/>
      <c r="G97" s="413"/>
      <c r="H97" s="413"/>
      <c r="I97" s="413"/>
      <c r="J97" s="413"/>
      <c r="K97" s="413"/>
      <c r="L97" s="413"/>
      <c r="M97" s="413"/>
      <c r="N97" s="413"/>
      <c r="O97" s="413"/>
      <c r="P97" s="413"/>
      <c r="Q97" s="413"/>
      <c r="R97" s="413"/>
      <c r="S97" s="413"/>
      <c r="T97" s="5"/>
    </row>
    <row r="98" spans="1:20" ht="3" customHeight="1" thickTop="1">
      <c r="A98" s="2"/>
      <c r="B98" s="2"/>
      <c r="C98" s="2"/>
      <c r="D98" s="2"/>
      <c r="E98" s="2"/>
      <c r="F98" s="2"/>
      <c r="G98" s="41"/>
      <c r="H98" s="41"/>
      <c r="I98" s="41"/>
      <c r="J98" s="42"/>
      <c r="K98" s="42"/>
      <c r="L98" s="42"/>
      <c r="M98" s="42"/>
      <c r="N98" s="42"/>
      <c r="O98" s="42"/>
      <c r="P98" s="42"/>
      <c r="Q98" s="42"/>
      <c r="R98" s="42"/>
      <c r="S98" s="5"/>
      <c r="T98" s="5"/>
    </row>
    <row r="99" spans="1:20" ht="15">
      <c r="A99" s="37" t="s">
        <v>125</v>
      </c>
      <c r="B99" s="2"/>
      <c r="C99" s="2"/>
      <c r="D99" s="2"/>
      <c r="E99" s="2"/>
      <c r="F99" s="2"/>
      <c r="G99" s="41"/>
      <c r="H99" s="41"/>
      <c r="I99" s="41"/>
      <c r="J99" s="42"/>
      <c r="K99" s="42"/>
      <c r="L99" s="42"/>
      <c r="M99" s="42"/>
      <c r="N99" s="42"/>
      <c r="O99" s="42"/>
      <c r="P99" s="42"/>
      <c r="Q99" s="42"/>
      <c r="R99" s="42"/>
      <c r="S99" s="42"/>
      <c r="T99" s="42"/>
    </row>
    <row r="100" spans="1:20" ht="3" customHeight="1" thickBot="1">
      <c r="A100" s="2"/>
      <c r="B100" s="2"/>
      <c r="C100" s="2"/>
      <c r="D100" s="2"/>
      <c r="E100" s="2"/>
      <c r="F100" s="2"/>
      <c r="G100" s="41"/>
      <c r="H100" s="41"/>
      <c r="I100" s="41"/>
      <c r="J100" s="42"/>
      <c r="K100" s="42"/>
      <c r="L100" s="42"/>
      <c r="M100" s="42"/>
      <c r="N100" s="42"/>
      <c r="O100" s="42"/>
      <c r="P100" s="42"/>
      <c r="Q100" s="42"/>
      <c r="R100" s="42"/>
      <c r="S100" s="42"/>
      <c r="T100" s="42"/>
    </row>
    <row r="101" spans="1:20" ht="15" customHeight="1">
      <c r="A101" s="391" t="s">
        <v>18</v>
      </c>
      <c r="B101" s="392"/>
      <c r="C101" s="393"/>
      <c r="D101" s="426" t="s">
        <v>19</v>
      </c>
      <c r="E101" s="426" t="s">
        <v>5</v>
      </c>
      <c r="F101" s="448" t="s">
        <v>104</v>
      </c>
      <c r="G101" s="426" t="s">
        <v>11</v>
      </c>
      <c r="H101" s="439" t="s">
        <v>23</v>
      </c>
      <c r="I101" s="308"/>
      <c r="J101" s="189">
        <f>'2a.  Simple Form Data Entry'!G19</f>
        <v>2021</v>
      </c>
      <c r="K101" s="285" t="str">
        <f>'2a.  Simple Form Data Entry'!H155</f>
        <v>NA</v>
      </c>
      <c r="L101" s="450" t="str">
        <f>CONCATENATE(L24," Appropriation Change")</f>
        <v>2021 / 2022 Appropriation Change</v>
      </c>
      <c r="P101" s="42"/>
      <c r="Q101" s="307"/>
      <c r="R101" s="432" t="s">
        <v>130</v>
      </c>
      <c r="S101" s="433"/>
      <c r="T101" s="42"/>
    </row>
    <row r="102" spans="1:20" ht="27.75" customHeight="1" thickBot="1">
      <c r="A102" s="394"/>
      <c r="B102" s="395"/>
      <c r="C102" s="396"/>
      <c r="D102" s="427"/>
      <c r="E102" s="427"/>
      <c r="F102" s="449"/>
      <c r="G102" s="427"/>
      <c r="H102" s="440"/>
      <c r="I102" s="309"/>
      <c r="J102" s="190" t="s">
        <v>24</v>
      </c>
      <c r="K102" s="286" t="str">
        <f>'2a.  Simple Form Data Entry'!H156</f>
        <v xml:space="preserve"> </v>
      </c>
      <c r="L102" s="451"/>
      <c r="P102" s="42"/>
      <c r="Q102" s="307"/>
      <c r="R102" s="434"/>
      <c r="S102" s="435"/>
      <c r="T102" s="42"/>
    </row>
    <row r="103" spans="1:20" ht="47.25" customHeight="1">
      <c r="A103" s="99" t="str">
        <f>IF('2a.  Simple Form Data Entry'!C157="","   ",'2a.  Simple Form Data Entry'!C157)</f>
        <v xml:space="preserve">   </v>
      </c>
      <c r="B103" s="78"/>
      <c r="C103" s="78"/>
      <c r="D103" s="177"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 xml:space="preserve">   </v>
      </c>
      <c r="E103" s="89"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 xml:space="preserve">   </v>
      </c>
      <c r="F103" s="177"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 xml:space="preserve">   </v>
      </c>
      <c r="G103" s="90" t="str">
        <f>IF('2a.  Simple Form Data Entry'!C157="","   ",'2a.  Simple Form Data Entry'!D157)</f>
        <v xml:space="preserve">   </v>
      </c>
      <c r="H103" s="196">
        <f>IF('2a.  Simple Form Data Entry'!F151="Y","The transaction was anticipated in the current budget; no supplemental appropriation is required.",IF(A103="","",IF('2a.  Simple Form Data Entry'!F152="Y","The cost of the transaction can be accommodated within existing appropriation authority; no supplemental appropriation is required",'2a.  Simple Form Data Entry'!E157)))</f>
        <v>0</v>
      </c>
      <c r="I103" s="310"/>
      <c r="J103" s="100">
        <f>'2a.  Simple Form Data Entry'!G157</f>
        <v>0</v>
      </c>
      <c r="K103" s="100">
        <f>'2a.  Simple Form Data Entry'!H157</f>
        <v>0</v>
      </c>
      <c r="L103" s="304">
        <f>J103+K103</f>
        <v>0</v>
      </c>
      <c r="P103" s="42"/>
      <c r="Q103" s="297"/>
      <c r="R103" s="428">
        <f>'2a.  Simple Form Data Entry'!J157</f>
        <v>0</v>
      </c>
      <c r="S103" s="429"/>
      <c r="T103" s="42"/>
    </row>
    <row r="104" spans="1:20" ht="13.5">
      <c r="A104" s="99" t="str">
        <f>IF('2a.  Simple Form Data Entry'!C158="","   ",'2a.  Simple Form Data Entry'!C158)</f>
        <v xml:space="preserve">   </v>
      </c>
      <c r="B104" s="75"/>
      <c r="C104" s="75"/>
      <c r="D104" s="177"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89"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77"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90" t="str">
        <f>IF('2a.  Simple Form Data Entry'!C158="","   ",'2a.  Simple Form Data Entry'!D158)</f>
        <v xml:space="preserve">   </v>
      </c>
      <c r="H104" s="199" t="str">
        <f>IF('2a.  Simple Form Data Entry'!E158=0,"  ",'2a.  Simple Form Data Entry'!E158)</f>
        <v xml:space="preserve">  </v>
      </c>
      <c r="I104" s="310"/>
      <c r="J104" s="82">
        <f>'2a.  Simple Form Data Entry'!G158</f>
        <v>0</v>
      </c>
      <c r="K104" s="82">
        <f>'2a.  Simple Form Data Entry'!H158</f>
        <v>0</v>
      </c>
      <c r="L104" s="304">
        <f aca="true" t="shared" si="25" ref="L104:L109">J104+K104</f>
        <v>0</v>
      </c>
      <c r="P104" s="42"/>
      <c r="Q104" s="306"/>
      <c r="R104" s="430">
        <f>'2a.  Simple Form Data Entry'!J158</f>
        <v>0</v>
      </c>
      <c r="S104" s="431"/>
      <c r="T104" s="42"/>
    </row>
    <row r="105" spans="1:20" ht="13.5">
      <c r="A105" s="99" t="str">
        <f>IF('2a.  Simple Form Data Entry'!C159="","   ",'2a.  Simple Form Data Entry'!C159)</f>
        <v xml:space="preserve">   </v>
      </c>
      <c r="B105" s="75"/>
      <c r="C105" s="75"/>
      <c r="D105" s="177"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89"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77"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90" t="str">
        <f>IF('2a.  Simple Form Data Entry'!C159="","   ",'2a.  Simple Form Data Entry'!D159)</f>
        <v xml:space="preserve">   </v>
      </c>
      <c r="H105" s="199" t="str">
        <f>IF('2a.  Simple Form Data Entry'!E159=0,"  ",'2a.  Simple Form Data Entry'!E159)</f>
        <v xml:space="preserve">  </v>
      </c>
      <c r="I105" s="310"/>
      <c r="J105" s="82">
        <f>'2a.  Simple Form Data Entry'!G159</f>
        <v>0</v>
      </c>
      <c r="K105" s="82">
        <f>'2a.  Simple Form Data Entry'!H159</f>
        <v>0</v>
      </c>
      <c r="L105" s="304">
        <f t="shared" si="25"/>
        <v>0</v>
      </c>
      <c r="P105" s="42"/>
      <c r="Q105" s="297"/>
      <c r="R105" s="430">
        <f>'2a.  Simple Form Data Entry'!J159</f>
        <v>0</v>
      </c>
      <c r="S105" s="431"/>
      <c r="T105" s="42"/>
    </row>
    <row r="106" spans="1:20" ht="13.5" hidden="1">
      <c r="A106" s="99" t="str">
        <f>IF('2a.  Simple Form Data Entry'!C160="","   ",'2a.  Simple Form Data Entry'!C160)</f>
        <v xml:space="preserve">   </v>
      </c>
      <c r="B106" s="75"/>
      <c r="C106" s="75"/>
      <c r="D106" s="177"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89"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77"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90" t="str">
        <f>IF('2a.  Simple Form Data Entry'!C160="","   ",'2a.  Simple Form Data Entry'!D160)</f>
        <v xml:space="preserve">   </v>
      </c>
      <c r="H106" s="199" t="str">
        <f>IF('2a.  Simple Form Data Entry'!E160=0,"  ",'2a.  Simple Form Data Entry'!E160)</f>
        <v xml:space="preserve">  </v>
      </c>
      <c r="I106" s="310"/>
      <c r="J106" s="82">
        <f>'2a.  Simple Form Data Entry'!G160</f>
        <v>0</v>
      </c>
      <c r="K106" s="82">
        <f>'2a.  Simple Form Data Entry'!H160</f>
        <v>0</v>
      </c>
      <c r="L106" s="304">
        <f t="shared" si="25"/>
        <v>0</v>
      </c>
      <c r="P106" s="42"/>
      <c r="Q106" s="297"/>
      <c r="R106" s="430">
        <f>'2a.  Simple Form Data Entry'!J160</f>
        <v>0</v>
      </c>
      <c r="S106" s="431"/>
      <c r="T106" s="42"/>
    </row>
    <row r="107" spans="1:20" ht="13.5" hidden="1">
      <c r="A107" s="99" t="str">
        <f>IF('2a.  Simple Form Data Entry'!C161="","   ",'2a.  Simple Form Data Entry'!C161)</f>
        <v xml:space="preserve">   </v>
      </c>
      <c r="B107" s="75"/>
      <c r="C107" s="75"/>
      <c r="D107" s="177" t="str">
        <f>IF(A107="   ","   ",IF(A107='2a.  Simple Form Data Entry'!$G$21,'2a.  Simple Form Data Entry'!J$21,IF(A107='2a.  Simple Form Data Entry'!$G$22,'2a.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89" t="str">
        <f>IF(A107="   ","   ",IF(A107='2a.  Simple Form Data Entry'!$G$21,'2a.  Simple Form Data Entry'!K$21,IF(A107='2a.  Simple Form Data Entry'!$G$22,'2a.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77" t="str">
        <f>IF(A107="   ","   ",IF(A107='2a.  Simple Form Data Entry'!$G$21,'2a.  Simple Form Data Entry'!L$21,IF(A107='2a.  Simple Form Data Entry'!$G$22,'2a.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90" t="str">
        <f>IF('2a.  Simple Form Data Entry'!C161="","   ",'2a.  Simple Form Data Entry'!D161)</f>
        <v xml:space="preserve">   </v>
      </c>
      <c r="H107" s="199" t="str">
        <f>IF('2a.  Simple Form Data Entry'!E161=0,"  ",'2a.  Simple Form Data Entry'!E161)</f>
        <v xml:space="preserve">  </v>
      </c>
      <c r="I107" s="310"/>
      <c r="J107" s="82">
        <f>'2a.  Simple Form Data Entry'!G161</f>
        <v>0</v>
      </c>
      <c r="K107" s="82">
        <f>'2a.  Simple Form Data Entry'!H161</f>
        <v>0</v>
      </c>
      <c r="L107" s="304">
        <f t="shared" si="25"/>
        <v>0</v>
      </c>
      <c r="P107" s="42"/>
      <c r="Q107" s="297"/>
      <c r="R107" s="430">
        <f>'2a.  Simple Form Data Entry'!J161</f>
        <v>0</v>
      </c>
      <c r="S107" s="431"/>
      <c r="T107" s="42"/>
    </row>
    <row r="108" spans="1:20" ht="13.5" hidden="1">
      <c r="A108" s="99" t="str">
        <f>IF('2a.  Simple Form Data Entry'!C162="","   ",'2a.  Simple Form Data Entry'!C162)</f>
        <v xml:space="preserve">   </v>
      </c>
      <c r="B108" s="75"/>
      <c r="C108" s="75"/>
      <c r="D108" s="177" t="str">
        <f>IF(A108="   ","   ",IF(A108='2a.  Simple Form Data Entry'!$G$21,'2a.  Simple Form Data Entry'!J$21,IF(A108='2a.  Simple Form Data Entry'!$G$22,'2a.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xml:space="preserve">   </v>
      </c>
      <c r="E108" s="89" t="str">
        <f>IF(A108="   ","   ",IF(A108='2a.  Simple Form Data Entry'!$G$21,'2a.  Simple Form Data Entry'!K$21,IF(A108='2a.  Simple Form Data Entry'!$G$22,'2a.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xml:space="preserve">   </v>
      </c>
      <c r="F108" s="177" t="str">
        <f>IF(A108="   ","   ",IF(A108='2a.  Simple Form Data Entry'!$G$21,'2a.  Simple Form Data Entry'!L$21,IF(A108='2a.  Simple Form Data Entry'!$G$22,'2a.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xml:space="preserve">   </v>
      </c>
      <c r="G108" s="90" t="str">
        <f>IF('2a.  Simple Form Data Entry'!C162="","   ",'2a.  Simple Form Data Entry'!D162)</f>
        <v xml:space="preserve">   </v>
      </c>
      <c r="H108" s="199" t="str">
        <f>IF('2a.  Simple Form Data Entry'!E162=0,"  ",'2a.  Simple Form Data Entry'!E162)</f>
        <v xml:space="preserve">  </v>
      </c>
      <c r="I108" s="310"/>
      <c r="J108" s="82">
        <f>'2a.  Simple Form Data Entry'!G162</f>
        <v>0</v>
      </c>
      <c r="K108" s="82">
        <f>'2a.  Simple Form Data Entry'!H162</f>
        <v>0</v>
      </c>
      <c r="L108" s="304">
        <f t="shared" si="25"/>
        <v>0</v>
      </c>
      <c r="P108" s="42"/>
      <c r="Q108" s="297"/>
      <c r="R108" s="430">
        <f>'2a.  Simple Form Data Entry'!J162</f>
        <v>0</v>
      </c>
      <c r="S108" s="431"/>
      <c r="T108" s="42"/>
    </row>
    <row r="109" spans="1:20" ht="14" thickBot="1">
      <c r="A109" s="6"/>
      <c r="B109" s="7"/>
      <c r="C109" s="290" t="s">
        <v>4</v>
      </c>
      <c r="D109" s="43"/>
      <c r="E109" s="43"/>
      <c r="F109" s="43"/>
      <c r="G109" s="43"/>
      <c r="H109" s="206"/>
      <c r="I109" s="311"/>
      <c r="J109" s="66">
        <f>SUM(J103:J108)</f>
        <v>0</v>
      </c>
      <c r="K109" s="66">
        <f>SUM(K103:K108)</f>
        <v>0</v>
      </c>
      <c r="L109" s="305">
        <f t="shared" si="25"/>
        <v>0</v>
      </c>
      <c r="P109" s="42"/>
      <c r="Q109" s="298"/>
      <c r="R109" s="443">
        <f>SUM(R103:S107)</f>
        <v>0</v>
      </c>
      <c r="S109" s="444"/>
      <c r="T109" s="42"/>
    </row>
    <row r="110" spans="1:20" ht="3" customHeight="1">
      <c r="A110" s="2"/>
      <c r="B110" s="2"/>
      <c r="C110" s="2"/>
      <c r="D110" s="2"/>
      <c r="E110" s="2"/>
      <c r="F110" s="2"/>
      <c r="G110" s="41"/>
      <c r="H110" s="41"/>
      <c r="I110" s="41"/>
      <c r="J110" s="42"/>
      <c r="K110" s="42"/>
      <c r="L110" s="42"/>
      <c r="M110" s="42"/>
      <c r="N110" s="42"/>
      <c r="O110" s="42"/>
      <c r="P110" s="42"/>
      <c r="Q110" s="42"/>
      <c r="R110" s="42"/>
      <c r="S110" s="42"/>
      <c r="T110" s="42"/>
    </row>
    <row r="111" spans="1:20" ht="13.5">
      <c r="A111" s="315" t="s">
        <v>30</v>
      </c>
      <c r="B111" s="3"/>
      <c r="C111" s="3"/>
      <c r="D111" s="3"/>
      <c r="E111" s="3"/>
      <c r="F111" s="3"/>
      <c r="G111" s="3"/>
      <c r="H111" s="3"/>
      <c r="I111" s="3"/>
      <c r="J111" s="4"/>
      <c r="K111" s="4"/>
      <c r="L111" s="4"/>
      <c r="M111" s="4"/>
      <c r="N111" s="4"/>
      <c r="O111" s="4"/>
      <c r="P111" s="4"/>
      <c r="Q111" s="4"/>
      <c r="R111" s="4"/>
      <c r="S111" s="5"/>
      <c r="T111" s="5"/>
    </row>
    <row r="112" spans="1:20" ht="23.25" customHeight="1">
      <c r="A112" s="314" t="s">
        <v>132</v>
      </c>
      <c r="B112" s="441" t="str">
        <f>IF('2a.  Simple Form Data Entry'!G39="Y","See note 5 below.",'2a.  Simple Form Data Entry'!D43)</f>
        <v>An NPV analysis was not performed because this a renewal of an existing lease.</v>
      </c>
      <c r="C112" s="441"/>
      <c r="D112" s="441"/>
      <c r="E112" s="441"/>
      <c r="F112" s="441"/>
      <c r="G112" s="441"/>
      <c r="H112" s="441"/>
      <c r="I112" s="441"/>
      <c r="J112" s="441"/>
      <c r="K112" s="441"/>
      <c r="L112" s="441"/>
      <c r="M112" s="441"/>
      <c r="N112" s="441"/>
      <c r="O112" s="441"/>
      <c r="P112" s="441"/>
      <c r="Q112" s="441"/>
      <c r="R112" s="441"/>
      <c r="S112" s="441"/>
      <c r="T112" s="5"/>
    </row>
    <row r="113" spans="1:20" ht="13.5">
      <c r="A113" s="68" t="s">
        <v>112</v>
      </c>
      <c r="B113" s="436" t="s">
        <v>138</v>
      </c>
      <c r="C113" s="436"/>
      <c r="D113" s="436"/>
      <c r="E113" s="436"/>
      <c r="F113" s="436"/>
      <c r="G113" s="436"/>
      <c r="H113" s="436"/>
      <c r="I113" s="436"/>
      <c r="J113" s="436"/>
      <c r="K113" s="436"/>
      <c r="L113" s="436"/>
      <c r="M113" s="436"/>
      <c r="N113" s="436"/>
      <c r="O113" s="436"/>
      <c r="P113" s="436"/>
      <c r="Q113" s="436"/>
      <c r="R113" s="436"/>
      <c r="S113" s="436"/>
      <c r="T113" s="5"/>
    </row>
    <row r="114" spans="1:20" ht="15" customHeight="1">
      <c r="A114" s="69" t="s">
        <v>52</v>
      </c>
      <c r="B114" s="437" t="s">
        <v>115</v>
      </c>
      <c r="C114" s="437"/>
      <c r="D114" s="437"/>
      <c r="E114" s="437"/>
      <c r="F114" s="437"/>
      <c r="G114" s="437"/>
      <c r="H114" s="437"/>
      <c r="I114" s="437"/>
      <c r="J114" s="437"/>
      <c r="K114" s="437"/>
      <c r="L114" s="437"/>
      <c r="M114" s="437"/>
      <c r="N114" s="437"/>
      <c r="O114" s="437"/>
      <c r="P114" s="437"/>
      <c r="Q114" s="437"/>
      <c r="R114" s="437"/>
      <c r="S114" s="437"/>
      <c r="T114" s="5"/>
    </row>
    <row r="115" spans="1:20" ht="13.5">
      <c r="A115" s="69" t="s">
        <v>113</v>
      </c>
      <c r="B115" s="438" t="str">
        <f>IF(OR('2a.  Simple Form Data Entry'!D52="Y",'2a.  Simple Form Data Entry'!D54="Y"),CONCATENATE('2a.  Simple Form Data Entry'!E205,'2a.  Simple Form Data Entry'!E206),"This transaction does not require the use of fund balance or reallocated grant funding.")</f>
        <v>This transaction does not require the use of fund balance or reallocated grant funding.</v>
      </c>
      <c r="C115" s="438"/>
      <c r="D115" s="438"/>
      <c r="E115" s="438"/>
      <c r="F115" s="438"/>
      <c r="G115" s="438"/>
      <c r="H115" s="438"/>
      <c r="I115" s="438"/>
      <c r="J115" s="438"/>
      <c r="K115" s="438"/>
      <c r="L115" s="438"/>
      <c r="M115" s="438"/>
      <c r="N115" s="438"/>
      <c r="O115" s="438"/>
      <c r="P115" s="438"/>
      <c r="Q115" s="438"/>
      <c r="R115" s="438"/>
      <c r="S115" s="438"/>
      <c r="T115" s="5"/>
    </row>
    <row r="116" spans="1:20" ht="13.5" customHeight="1">
      <c r="A116" s="67" t="s">
        <v>114</v>
      </c>
      <c r="B116" s="425" t="str">
        <f>IF('2a.  Simple Form Data Entry'!F166="Y",'2a.  Simple Form Data Entry'!C196,CONCATENATE('2a.  Simple Form Data Entry'!C197,'2a.  Simple Form Data Entry'!C198,'2a.  Simple Form Data Entry'!C199,'2a.  Simple Form Data Entry'!C200,'2a.  Simple Form Data Entry'!C201))</f>
        <v>The transaction is backed by new revenue. The new revenue does not include grant revenue.  The new revenue has not been received. The new revenue will be received when lease is fully executed.</v>
      </c>
      <c r="C116" s="425"/>
      <c r="D116" s="425"/>
      <c r="E116" s="425"/>
      <c r="F116" s="425"/>
      <c r="G116" s="425"/>
      <c r="H116" s="425"/>
      <c r="I116" s="425"/>
      <c r="J116" s="425"/>
      <c r="K116" s="425"/>
      <c r="L116" s="425"/>
      <c r="M116" s="425"/>
      <c r="N116" s="425"/>
      <c r="O116" s="425"/>
      <c r="P116" s="425"/>
      <c r="Q116" s="425"/>
      <c r="R116" s="425"/>
      <c r="S116" s="425"/>
      <c r="T116" s="5"/>
    </row>
    <row r="117" spans="1:20" ht="16.5" customHeight="1">
      <c r="A117" s="67" t="s">
        <v>117</v>
      </c>
      <c r="B117" s="424" t="s">
        <v>111</v>
      </c>
      <c r="C117" s="424"/>
      <c r="D117" s="424"/>
      <c r="E117" s="424"/>
      <c r="F117" s="424"/>
      <c r="G117" s="424"/>
      <c r="H117" s="424"/>
      <c r="I117" s="424"/>
      <c r="J117" s="424"/>
      <c r="K117" s="424"/>
      <c r="L117" s="424"/>
      <c r="M117" s="424"/>
      <c r="N117" s="424"/>
      <c r="O117" s="424"/>
      <c r="P117" s="424"/>
      <c r="Q117" s="424"/>
      <c r="R117" s="424"/>
      <c r="S117" s="424"/>
      <c r="T117" s="5"/>
    </row>
    <row r="118" spans="1:19" ht="14.25" customHeight="1">
      <c r="A118" s="67"/>
      <c r="B118" s="442" t="str">
        <f>'2a.  Simple Form Data Entry'!C174</f>
        <v xml:space="preserve">- Annual rent revenue will increase by significantly from $771,468/year under the current lease up to $2,644,500 in 2022 under the new lease.  2022 is the first calendar year of the full lease rate increase.  </v>
      </c>
      <c r="C118" s="442"/>
      <c r="D118" s="442"/>
      <c r="E118" s="442"/>
      <c r="F118" s="442"/>
      <c r="G118" s="442"/>
      <c r="H118" s="442"/>
      <c r="I118" s="442"/>
      <c r="J118" s="442"/>
      <c r="K118" s="442"/>
      <c r="L118" s="442"/>
      <c r="M118" s="442"/>
      <c r="N118" s="442"/>
      <c r="O118" s="442"/>
      <c r="P118" s="442"/>
      <c r="Q118" s="442"/>
      <c r="R118" s="442"/>
      <c r="S118" s="442"/>
    </row>
    <row r="119" spans="1:19" ht="13.5">
      <c r="A119" s="67"/>
      <c r="B119" s="442" t="str">
        <f>'2a.  Simple Form Data Entry'!C175</f>
        <v xml:space="preserve">- New lease rates effective retroactively to 2/1/2021.  Rent escalates 3% annually.  </v>
      </c>
      <c r="C119" s="442"/>
      <c r="D119" s="442"/>
      <c r="E119" s="442"/>
      <c r="F119" s="442"/>
      <c r="G119" s="442"/>
      <c r="H119" s="442"/>
      <c r="I119" s="442"/>
      <c r="J119" s="442"/>
      <c r="K119" s="442"/>
      <c r="L119" s="442"/>
      <c r="M119" s="442"/>
      <c r="N119" s="442"/>
      <c r="O119" s="442"/>
      <c r="P119" s="442"/>
      <c r="Q119" s="442"/>
      <c r="R119" s="442"/>
      <c r="S119" s="442"/>
    </row>
    <row r="120" spans="1:19" ht="13.5">
      <c r="A120" s="67"/>
      <c r="B120" s="442" t="str">
        <f>'2a.  Simple Form Data Entry'!C176</f>
        <v>- Ardagh will pay a $250,000 security deposit.</v>
      </c>
      <c r="C120" s="442"/>
      <c r="D120" s="442"/>
      <c r="E120" s="442"/>
      <c r="F120" s="442"/>
      <c r="G120" s="442"/>
      <c r="H120" s="442"/>
      <c r="I120" s="442"/>
      <c r="J120" s="442"/>
      <c r="K120" s="442"/>
      <c r="L120" s="442"/>
      <c r="M120" s="442"/>
      <c r="N120" s="442"/>
      <c r="O120" s="442"/>
      <c r="P120" s="442"/>
      <c r="Q120" s="442"/>
      <c r="R120" s="442"/>
      <c r="S120" s="442"/>
    </row>
    <row r="121" spans="1:19" ht="15" customHeight="1">
      <c r="A121" s="67"/>
      <c r="B121" s="442" t="str">
        <f>'2a.  Simple Form Data Entry'!C177</f>
        <v>- Ardagh will invest millions into a new glass furnace which will reduce air pollution from the facility.</v>
      </c>
      <c r="C121" s="442"/>
      <c r="D121" s="442"/>
      <c r="E121" s="442"/>
      <c r="F121" s="442"/>
      <c r="G121" s="442"/>
      <c r="H121" s="442"/>
      <c r="I121" s="442"/>
      <c r="J121" s="442"/>
      <c r="K121" s="442"/>
      <c r="L121" s="442"/>
      <c r="M121" s="442"/>
      <c r="N121" s="442"/>
      <c r="O121" s="442"/>
      <c r="P121" s="442"/>
      <c r="Q121" s="442"/>
      <c r="R121" s="442"/>
      <c r="S121" s="442"/>
    </row>
    <row r="122" spans="1:19" ht="15" customHeight="1">
      <c r="A122" s="67"/>
      <c r="B122" s="442" t="str">
        <f>'2a.  Simple Form Data Entry'!C178</f>
        <v>- Ardagh will invest at least $1,000,000 into a wastewater treatment system to capture and filter stormwater runoff before it reaches the Duwamish.</v>
      </c>
      <c r="C122" s="442"/>
      <c r="D122" s="442"/>
      <c r="E122" s="442"/>
      <c r="F122" s="442"/>
      <c r="G122" s="442"/>
      <c r="H122" s="442"/>
      <c r="I122" s="442"/>
      <c r="J122" s="442"/>
      <c r="K122" s="442"/>
      <c r="L122" s="442"/>
      <c r="M122" s="442"/>
      <c r="N122" s="442"/>
      <c r="O122" s="442"/>
      <c r="P122" s="442"/>
      <c r="Q122" s="442"/>
      <c r="R122" s="442"/>
      <c r="S122" s="442"/>
    </row>
    <row r="123" spans="1:20" ht="13.5">
      <c r="A123" s="67"/>
      <c r="B123" s="442"/>
      <c r="C123" s="442"/>
      <c r="D123" s="442"/>
      <c r="E123" s="442"/>
      <c r="F123" s="442"/>
      <c r="G123" s="442"/>
      <c r="H123" s="442"/>
      <c r="I123" s="442"/>
      <c r="J123" s="442"/>
      <c r="K123" s="442"/>
      <c r="L123" s="442"/>
      <c r="M123" s="442"/>
      <c r="N123" s="442"/>
      <c r="O123" s="442"/>
      <c r="P123" s="442"/>
      <c r="Q123" s="442"/>
      <c r="R123" s="442"/>
      <c r="S123" s="442"/>
      <c r="T123" s="5"/>
    </row>
    <row r="124" spans="1:19" ht="13.5">
      <c r="A124" s="67"/>
      <c r="B124" s="442"/>
      <c r="C124" s="442"/>
      <c r="D124" s="442"/>
      <c r="E124" s="442"/>
      <c r="F124" s="442"/>
      <c r="G124" s="442"/>
      <c r="H124" s="442"/>
      <c r="I124" s="442"/>
      <c r="J124" s="442"/>
      <c r="K124" s="442"/>
      <c r="L124" s="442"/>
      <c r="M124" s="442"/>
      <c r="N124" s="442"/>
      <c r="O124" s="442"/>
      <c r="P124" s="442"/>
      <c r="Q124" s="442"/>
      <c r="R124" s="442"/>
      <c r="S124" s="442"/>
    </row>
    <row r="125" spans="1:19" ht="13.5">
      <c r="A125" t="str">
        <f>IF('2a.  Simple Form Data Entry'!C181=""," ","6.")</f>
        <v xml:space="preserve"> </v>
      </c>
      <c r="B125" s="442"/>
      <c r="C125" s="442"/>
      <c r="D125" s="442"/>
      <c r="E125" s="442"/>
      <c r="F125" s="442"/>
      <c r="G125" s="442"/>
      <c r="H125" s="442"/>
      <c r="I125" s="442"/>
      <c r="J125" s="442"/>
      <c r="K125" s="442"/>
      <c r="L125" s="442"/>
      <c r="M125" s="442"/>
      <c r="N125" s="442"/>
      <c r="O125" s="442"/>
      <c r="P125" s="442"/>
      <c r="Q125" s="442"/>
      <c r="R125" s="442"/>
      <c r="S125" s="442"/>
    </row>
    <row r="126" spans="1:19" ht="13.5">
      <c r="A126" s="69"/>
      <c r="B126" s="442"/>
      <c r="C126" s="442"/>
      <c r="D126" s="442"/>
      <c r="E126" s="442"/>
      <c r="F126" s="442"/>
      <c r="G126" s="442"/>
      <c r="H126" s="442"/>
      <c r="I126" s="442"/>
      <c r="J126" s="442"/>
      <c r="K126" s="442"/>
      <c r="L126" s="442"/>
      <c r="M126" s="442"/>
      <c r="N126" s="442"/>
      <c r="O126" s="442"/>
      <c r="P126" s="442"/>
      <c r="Q126" s="442"/>
      <c r="R126" s="442"/>
      <c r="S126" s="442"/>
    </row>
    <row r="127" spans="1:19" ht="13.5">
      <c r="A127" s="69"/>
      <c r="B127" s="442"/>
      <c r="C127" s="442"/>
      <c r="D127" s="442"/>
      <c r="E127" s="442"/>
      <c r="F127" s="442"/>
      <c r="G127" s="442"/>
      <c r="H127" s="442"/>
      <c r="I127" s="442"/>
      <c r="J127" s="442"/>
      <c r="K127" s="442"/>
      <c r="L127" s="442"/>
      <c r="M127" s="442"/>
      <c r="N127" s="442"/>
      <c r="O127" s="442"/>
      <c r="P127" s="442"/>
      <c r="Q127" s="442"/>
      <c r="R127" s="442"/>
      <c r="S127" s="442"/>
    </row>
    <row r="128" spans="1:6" ht="13.5">
      <c r="A128" s="69"/>
      <c r="D128" s="53"/>
      <c r="E128" s="49"/>
      <c r="F128" s="49"/>
    </row>
    <row r="129" spans="4:6" ht="12.75">
      <c r="D129" s="53"/>
      <c r="E129" s="49"/>
      <c r="F129" s="49"/>
    </row>
    <row r="130" spans="3:6" ht="13">
      <c r="C130" s="52"/>
      <c r="D130" s="53"/>
      <c r="E130" s="49"/>
      <c r="F130" s="49"/>
    </row>
  </sheetData>
  <mergeCells count="85">
    <mergeCell ref="A13:S13"/>
    <mergeCell ref="O17:S17"/>
    <mergeCell ref="B39:C39"/>
    <mergeCell ref="B40:C40"/>
    <mergeCell ref="H17:M17"/>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B126:S126"/>
    <mergeCell ref="B127:S127"/>
    <mergeCell ref="B118:S118"/>
    <mergeCell ref="B119:S119"/>
    <mergeCell ref="B122:S122"/>
    <mergeCell ref="B123:S123"/>
    <mergeCell ref="B124:S124"/>
    <mergeCell ref="B125:S125"/>
    <mergeCell ref="B121:S121"/>
    <mergeCell ref="B120:S120"/>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A4:S4"/>
    <mergeCell ref="L8:O8"/>
    <mergeCell ref="L9:O9"/>
    <mergeCell ref="A8:B8"/>
    <mergeCell ref="A9:B9"/>
    <mergeCell ref="F8:G8"/>
    <mergeCell ref="F9:G9"/>
    <mergeCell ref="C6:J6"/>
    <mergeCell ref="A6:B6"/>
    <mergeCell ref="C5:S5"/>
    <mergeCell ref="A5:B5"/>
    <mergeCell ref="A7:B7"/>
    <mergeCell ref="C7:J7"/>
    <mergeCell ref="B90:C90"/>
    <mergeCell ref="B92:C92"/>
    <mergeCell ref="A75:C75"/>
    <mergeCell ref="A85:C85"/>
    <mergeCell ref="A101:C102"/>
    <mergeCell ref="B79:C79"/>
    <mergeCell ref="B81:C81"/>
    <mergeCell ref="B82:C82"/>
    <mergeCell ref="B89:C89"/>
  </mergeCells>
  <printOptions horizontalCentered="1"/>
  <pageMargins left="0.5" right="0.5" top="0.5" bottom="0.5" header="0.5" footer="0.25"/>
  <pageSetup fitToHeight="1" fitToWidth="1" horizontalDpi="600" verticalDpi="600" orientation="landscape" scale="53"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Props1.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60F66F75-E298-49D7-923C-92FD04AD8C51}">
  <ds:schemaRefs>
    <ds:schemaRef ds:uri="http://purl.org/dc/terms/"/>
    <ds:schemaRef ds:uri="http://schemas.microsoft.com/sharepoint/v3"/>
    <ds:schemaRef ds:uri="http://schemas.microsoft.com/office/2006/documentManagement/types"/>
    <ds:schemaRef ds:uri="http://purl.org/dc/elements/1.1/"/>
    <ds:schemaRef ds:uri="cc811197-5a73-4d86-a206-c117da05ddaa"/>
    <ds:schemaRef ds:uri="http://www.w3.org/XML/1998/namespace"/>
    <ds:schemaRef ds:uri="http://schemas.microsoft.com/office/infopath/2007/PartnerControls"/>
    <ds:schemaRef ds:uri="http://schemas.openxmlformats.org/package/2006/metadata/core-properties"/>
    <ds:schemaRef ds:uri="4014f290-5a86-44a6-bf90-5365310a716f"/>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022B3207-271B-4684-B981-94A1AABFC9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655F3D1-02ED-42AB-8956-3A739073960C}">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Bender, Sid</cp:lastModifiedBy>
  <cp:lastPrinted>2015-03-19T18:52:03Z</cp:lastPrinted>
  <dcterms:created xsi:type="dcterms:W3CDTF">1999-06-02T23:29:55Z</dcterms:created>
  <dcterms:modified xsi:type="dcterms:W3CDTF">2022-07-06T18:43:03Z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fcb89cbd-4349-4dee-8ec8-b1f93743dd4a</vt:lpwstr>
  </property>
  <property fmtid="{D5CDD505-2E9C-101B-9397-08002B2CF9AE}" pid="4" name="ContentTypeId">
    <vt:lpwstr>0x010100D03C1FEDB24A304B88B22491CFC09769003AFEC870DAFA594B9D866D000FDCF172</vt:lpwstr>
  </property>
  <property fmtid="{D5CDD505-2E9C-101B-9397-08002B2CF9AE}" pid="5" name="AuthorIds_UIVersion_1536">
    <vt:lpwstr>1866</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ies>
</file>