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Budget Office</author>
  </authors>
  <commentList>
    <comment ref="A10" authorId="0">
      <text>
        <r>
          <rPr>
            <sz val="8"/>
            <rFont val="Tahoma"/>
            <family val="0"/>
          </rPr>
          <t xml:space="preserve">John Baker:  Includes accts # 33130 &amp; 36932.
</t>
        </r>
      </text>
    </comment>
  </commentList>
</comments>
</file>

<file path=xl/sharedStrings.xml><?xml version="1.0" encoding="utf-8"?>
<sst xmlns="http://schemas.openxmlformats.org/spreadsheetml/2006/main" count="56" uniqueCount="55">
  <si>
    <t>Form C</t>
  </si>
  <si>
    <t>Non-CX Financial Plan</t>
  </si>
  <si>
    <t>Fund Name: FHCD</t>
  </si>
  <si>
    <t>Fund Number: '000002460</t>
  </si>
  <si>
    <t xml:space="preserve">Quarter:   Second 2006 </t>
  </si>
  <si>
    <t>Prepared by:  Florence Nabagenyi</t>
  </si>
  <si>
    <t>Date Prepared: 07/20/2006</t>
  </si>
  <si>
    <t>Category</t>
  </si>
  <si>
    <r>
      <t xml:space="preserve">2005 Actual </t>
    </r>
    <r>
      <rPr>
        <b/>
        <vertAlign val="superscript"/>
        <sz val="8"/>
        <rFont val="Arial"/>
        <family val="2"/>
      </rPr>
      <t xml:space="preserve">1 </t>
    </r>
  </si>
  <si>
    <r>
      <t>2006 Adopted</t>
    </r>
    <r>
      <rPr>
        <b/>
        <vertAlign val="superscript"/>
        <sz val="8"/>
        <rFont val="Arial"/>
        <family val="2"/>
      </rPr>
      <t xml:space="preserve"> 2 </t>
    </r>
  </si>
  <si>
    <t xml:space="preserve">2006 Revised  </t>
  </si>
  <si>
    <r>
      <t>2006 Estimated</t>
    </r>
    <r>
      <rPr>
        <b/>
        <vertAlign val="superscript"/>
        <sz val="8"/>
        <rFont val="Arial"/>
        <family val="2"/>
      </rPr>
      <t xml:space="preserve"> 3</t>
    </r>
  </si>
  <si>
    <t>Estimated-Adopted Change</t>
  </si>
  <si>
    <t>Explanation of Change</t>
  </si>
  <si>
    <t xml:space="preserve">Beginning Fund Balance </t>
  </si>
  <si>
    <t>Revenues</t>
  </si>
  <si>
    <t>* Community Development Block Grant</t>
  </si>
  <si>
    <t>Congressional action reduced entitlement  by 1.0%</t>
  </si>
  <si>
    <t>* HOME</t>
  </si>
  <si>
    <t>Congressional action reduced HOME entitlement by 5.0% and American Dream Downpayment Initiative (ADDI) by 49.0%.  Home Program Income went up by 12.0%</t>
  </si>
  <si>
    <t>* Shelter Plus Care Housing and Urban Development Direct</t>
  </si>
  <si>
    <t>Congressional action increased Shelter Plus Care Grant entitlement by 4%</t>
  </si>
  <si>
    <t>* McKinney Homeless Housing and Urban Development Direct</t>
  </si>
  <si>
    <t>* Other Federal Grant Funds Emergency Shelter Grants, Farmers Home Administration</t>
  </si>
  <si>
    <t>Congressional action increased Emergency Shelter Grant entitlement by 11.00%</t>
  </si>
  <si>
    <t>* State Transitional &amp; Homeless (Not Pass Through)</t>
  </si>
  <si>
    <t>* Transfer From Developmental Disabilities Fund (Fund 1070)</t>
  </si>
  <si>
    <t>* Miscellaneous Revenues</t>
  </si>
  <si>
    <t xml:space="preserve"> Balancing account used by the budget office due to the increased central rates &amp; COLA.</t>
  </si>
  <si>
    <t xml:space="preserve">* Revenues associated with prior year balances </t>
  </si>
  <si>
    <t>2005 Project Carryover balance</t>
  </si>
  <si>
    <t>Total Revenues</t>
  </si>
  <si>
    <t>Expenditures</t>
  </si>
  <si>
    <t>* Housing &amp; Community Development Projects Expenditures</t>
  </si>
  <si>
    <t>*  2005 Carryover of Project Balances</t>
  </si>
  <si>
    <t>Total Expenditures</t>
  </si>
  <si>
    <t>Estimated Under expenditures</t>
  </si>
  <si>
    <t>Other Fund Transactions</t>
  </si>
  <si>
    <t>Total Other Fund Transactions</t>
  </si>
  <si>
    <t>Ending Fund Balance</t>
  </si>
  <si>
    <t>Designations and Reserves</t>
  </si>
  <si>
    <r>
      <t xml:space="preserve">* Committed Projects </t>
    </r>
    <r>
      <rPr>
        <vertAlign val="superscript"/>
        <sz val="8"/>
        <rFont val="Arial"/>
        <family val="2"/>
      </rPr>
      <t>4</t>
    </r>
  </si>
  <si>
    <r>
      <t xml:space="preserve">* Revenues associated with HUD letter of credit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</t>
    </r>
  </si>
  <si>
    <t>Total Designations and Reserves</t>
  </si>
  <si>
    <t>Ending Undesignated Fund Balance</t>
  </si>
  <si>
    <t>Target Fund Balance</t>
  </si>
  <si>
    <t>Financial Plan Notes:</t>
  </si>
  <si>
    <t>1.  2005 Actuals includes the 2161 subfund 2461--Minority Business Enterprise Loans</t>
  </si>
  <si>
    <t xml:space="preserve">2.  2006 Adopted is based on the 2006 budget ordinance. Adopted Financial Plan did not include subfund 2461--Minority Business Enterprise Loans which has a fund balance. </t>
  </si>
  <si>
    <t>3.  2006 Estimated is based on the 2006 revenue in HUD's Letter of credit and WA State Awards.</t>
  </si>
  <si>
    <t>4.  Value of commited projects which were not completed by the end of 2005 and it includes $ 164,296 of sub 2461.</t>
  </si>
  <si>
    <t>5.  Revenue balances in HUD letter of credit to be drawn down as committed projects expend in 2006.</t>
  </si>
  <si>
    <t>7.  There is no target fund balance subfund 2461--Minority Business Enterprise Loans. The other subfund is required to have a zero fund balance per terms of HUD letter of credit.</t>
  </si>
  <si>
    <t xml:space="preserve">6.  The ending undesignated fund balance combines two subfunds.  All of the fund balance is attributable to subfund 2461--Minority Business Enterprise Loans. The other subfund is required to have a </t>
  </si>
  <si>
    <t xml:space="preserve">     zero fund balance per terms of HUD letter of credit.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</si>
</sst>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7" fontId="1" fillId="0" borderId="0" xfId="19" applyFont="1" applyFill="1" applyBorder="1" applyAlignment="1">
      <alignment horizontal="centerContinuous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37" fontId="1" fillId="0" borderId="0" xfId="19" applyFont="1" applyFill="1" applyBorder="1" applyAlignment="1">
      <alignment horizontal="center" wrapText="1"/>
      <protection/>
    </xf>
    <xf numFmtId="37" fontId="3" fillId="0" borderId="0" xfId="19" applyFont="1" applyFill="1" applyBorder="1" applyAlignment="1">
      <alignment horizontal="centerContinuous" wrapText="1"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7" fontId="3" fillId="0" borderId="0" xfId="19" applyFont="1" applyFill="1" applyBorder="1" applyAlignment="1">
      <alignment horizontal="left" wrapText="1"/>
      <protection/>
    </xf>
    <xf numFmtId="0" fontId="3" fillId="0" borderId="0" xfId="0" applyFont="1" applyFill="1" applyAlignment="1">
      <alignment/>
    </xf>
    <xf numFmtId="37" fontId="1" fillId="0" borderId="0" xfId="19" applyFont="1" applyFill="1" applyBorder="1" applyAlignment="1">
      <alignment horizontal="left"/>
      <protection/>
    </xf>
    <xf numFmtId="37" fontId="1" fillId="0" borderId="1" xfId="19" applyFont="1" applyFill="1" applyBorder="1" applyAlignment="1">
      <alignment horizontal="left" wrapText="1"/>
      <protection/>
    </xf>
    <xf numFmtId="37" fontId="5" fillId="0" borderId="0" xfId="19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/>
    </xf>
    <xf numFmtId="37" fontId="1" fillId="0" borderId="2" xfId="19" applyFont="1" applyFill="1" applyBorder="1" applyAlignment="1" applyProtection="1">
      <alignment horizontal="left" wrapText="1"/>
      <protection/>
    </xf>
    <xf numFmtId="37" fontId="1" fillId="0" borderId="3" xfId="19" applyFont="1" applyFill="1" applyBorder="1" applyAlignment="1">
      <alignment horizontal="center" wrapText="1"/>
      <protection/>
    </xf>
    <xf numFmtId="37" fontId="1" fillId="0" borderId="4" xfId="19" applyFont="1" applyFill="1" applyBorder="1" applyAlignment="1">
      <alignment horizontal="center" wrapText="1"/>
      <protection/>
    </xf>
    <xf numFmtId="37" fontId="1" fillId="0" borderId="5" xfId="19" applyFont="1" applyFill="1" applyBorder="1" applyAlignment="1">
      <alignment horizontal="center" wrapText="1"/>
      <protection/>
    </xf>
    <xf numFmtId="37" fontId="1" fillId="0" borderId="6" xfId="19" applyFont="1" applyFill="1" applyBorder="1" applyAlignment="1">
      <alignment horizontal="center" wrapText="1"/>
      <protection/>
    </xf>
    <xf numFmtId="37" fontId="1" fillId="0" borderId="7" xfId="19" applyFont="1" applyFill="1" applyBorder="1" applyAlignment="1">
      <alignment horizontal="center" wrapText="1"/>
      <protection/>
    </xf>
    <xf numFmtId="37" fontId="1" fillId="0" borderId="2" xfId="19" applyFont="1" applyFill="1" applyBorder="1" applyAlignment="1">
      <alignment horizontal="center" wrapText="1"/>
      <protection/>
    </xf>
    <xf numFmtId="37" fontId="1" fillId="0" borderId="0" xfId="19" applyFont="1" applyFill="1" applyAlignment="1">
      <alignment horizontal="center" wrapText="1"/>
      <protection/>
    </xf>
    <xf numFmtId="37" fontId="1" fillId="0" borderId="2" xfId="19" applyFont="1" applyFill="1" applyBorder="1" applyAlignment="1">
      <alignment horizontal="left"/>
      <protection/>
    </xf>
    <xf numFmtId="164" fontId="1" fillId="0" borderId="2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9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10" xfId="19" applyFont="1" applyFill="1" applyBorder="1" applyAlignment="1">
      <alignment horizontal="left"/>
      <protection/>
    </xf>
    <xf numFmtId="164" fontId="3" fillId="0" borderId="10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37" fontId="3" fillId="0" borderId="10" xfId="19" applyFont="1" applyFill="1" applyBorder="1" applyAlignment="1">
      <alignment horizontal="left" vertical="top" wrapText="1"/>
      <protection/>
    </xf>
    <xf numFmtId="164" fontId="3" fillId="0" borderId="11" xfId="15" applyNumberFormat="1" applyFont="1" applyFill="1" applyBorder="1" applyAlignment="1">
      <alignment/>
    </xf>
    <xf numFmtId="164" fontId="3" fillId="0" borderId="14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37" fontId="3" fillId="0" borderId="10" xfId="19" applyFont="1" applyFill="1" applyBorder="1" applyAlignment="1">
      <alignment horizontal="left" wrapText="1"/>
      <protection/>
    </xf>
    <xf numFmtId="164" fontId="3" fillId="0" borderId="10" xfId="15" applyNumberFormat="1" applyFont="1" applyFill="1" applyBorder="1" applyAlignment="1">
      <alignment wrapText="1"/>
    </xf>
    <xf numFmtId="164" fontId="3" fillId="0" borderId="15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 wrapText="1"/>
    </xf>
    <xf numFmtId="164" fontId="3" fillId="0" borderId="11" xfId="15" applyNumberFormat="1" applyFont="1" applyFill="1" applyBorder="1" applyAlignment="1">
      <alignment horizontal="center"/>
    </xf>
    <xf numFmtId="37" fontId="1" fillId="0" borderId="15" xfId="19" applyFont="1" applyFill="1" applyBorder="1" applyAlignment="1">
      <alignment horizontal="left"/>
      <protection/>
    </xf>
    <xf numFmtId="164" fontId="1" fillId="0" borderId="15" xfId="15" applyNumberFormat="1" applyFont="1" applyFill="1" applyBorder="1" applyAlignment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0" fontId="3" fillId="0" borderId="1" xfId="0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3" fillId="0" borderId="10" xfId="19" applyFont="1" applyFill="1" applyBorder="1" applyAlignment="1">
      <alignment horizontal="left"/>
      <protection/>
    </xf>
    <xf numFmtId="164" fontId="1" fillId="0" borderId="11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/>
    </xf>
    <xf numFmtId="37" fontId="1" fillId="0" borderId="16" xfId="19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 horizontal="right"/>
    </xf>
    <xf numFmtId="164" fontId="3" fillId="0" borderId="15" xfId="15" applyNumberFormat="1" applyFont="1" applyFill="1" applyBorder="1" applyAlignment="1">
      <alignment horizontal="right"/>
    </xf>
    <xf numFmtId="164" fontId="3" fillId="0" borderId="0" xfId="15" applyNumberFormat="1" applyFont="1" applyFill="1" applyAlignment="1">
      <alignment horizontal="right"/>
    </xf>
    <xf numFmtId="37" fontId="1" fillId="0" borderId="0" xfId="19" applyFont="1" applyFill="1" applyAlignment="1">
      <alignment horizontal="left"/>
      <protection/>
    </xf>
    <xf numFmtId="37" fontId="3" fillId="0" borderId="0" xfId="19" applyFont="1" applyFill="1" applyBorder="1">
      <alignment/>
      <protection/>
    </xf>
    <xf numFmtId="37" fontId="1" fillId="0" borderId="0" xfId="19" applyFont="1" applyFill="1" applyBorder="1">
      <alignment/>
      <protection/>
    </xf>
    <xf numFmtId="37" fontId="4" fillId="0" borderId="0" xfId="19" applyFont="1" applyFill="1" applyBorder="1" applyAlignment="1" quotePrefix="1">
      <alignment horizontal="left" indent="1"/>
      <protection/>
    </xf>
    <xf numFmtId="0" fontId="3" fillId="0" borderId="0" xfId="0" applyFont="1" applyFill="1" applyAlignment="1">
      <alignment horizontal="left" indent="1"/>
    </xf>
    <xf numFmtId="38" fontId="3" fillId="0" borderId="0" xfId="19" applyNumberFormat="1" applyFont="1" applyFill="1" applyBorder="1" applyAlignment="1">
      <alignment horizontal="left" indent="1"/>
      <protection/>
    </xf>
    <xf numFmtId="0" fontId="3" fillId="0" borderId="0" xfId="0" applyFont="1" applyFill="1" applyBorder="1" applyAlignment="1">
      <alignment horizontal="left" indent="1"/>
    </xf>
    <xf numFmtId="37" fontId="3" fillId="0" borderId="0" xfId="19" applyFont="1" applyFill="1" applyBorder="1" applyAlignment="1">
      <alignment horizontal="left" indent="1"/>
      <protection/>
    </xf>
    <xf numFmtId="37" fontId="3" fillId="0" borderId="0" xfId="19" applyFont="1" applyFill="1" applyBorder="1" applyAlignment="1" quotePrefix="1">
      <alignment horizontal="left" indent="1"/>
      <protection/>
    </xf>
    <xf numFmtId="37" fontId="3" fillId="0" borderId="0" xfId="19" applyFont="1" applyFill="1" applyBorder="1" applyAlignment="1" quotePrefix="1">
      <alignment horizontal="left" wrapText="1" indent="1" shrinkToFit="1"/>
      <protection/>
    </xf>
    <xf numFmtId="37" fontId="3" fillId="0" borderId="0" xfId="19" applyNumberFormat="1" applyFont="1" applyFill="1" applyBorder="1" applyAlignment="1" applyProtection="1" quotePrefix="1">
      <alignment horizontal="left" indent="1"/>
      <protection/>
    </xf>
    <xf numFmtId="38" fontId="3" fillId="0" borderId="0" xfId="19" applyNumberFormat="1" applyFont="1" applyFill="1" applyBorder="1" applyAlignment="1">
      <alignment horizontal="left" wrapText="1" indent="1"/>
      <protection/>
    </xf>
    <xf numFmtId="38" fontId="3" fillId="0" borderId="0" xfId="19" applyNumberFormat="1" applyFont="1" applyFill="1" applyBorder="1">
      <alignment/>
      <protection/>
    </xf>
    <xf numFmtId="38" fontId="3" fillId="0" borderId="0" xfId="19" applyNumberFormat="1" applyFont="1" applyFill="1" applyBorder="1" applyAlignment="1">
      <alignment horizontal="centerContinuous" wrapText="1"/>
      <protection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wrapText="1"/>
    </xf>
    <xf numFmtId="37" fontId="3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37" fontId="1" fillId="0" borderId="0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ia's%20version%203rd%20qtr%20FHCD%20omnib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Omnibus 2005 Carryover"/>
      <sheetName val="Fiscal Note A-2"/>
      <sheetName val="2006 Finanacial Plan"/>
      <sheetName val="2005 Carry over summary"/>
      <sheetName val="2005 Carryover Detail"/>
    </sheetNames>
    <sheetDataSet>
      <sheetData sheetId="3">
        <row r="3">
          <cell r="A3" t="str">
            <v>Sum of Budget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4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35.7109375" style="83" customWidth="1"/>
    <col min="2" max="2" width="13.00390625" style="2" customWidth="1"/>
    <col min="3" max="3" width="15.421875" style="15" customWidth="1"/>
    <col min="4" max="4" width="11.140625" style="2" customWidth="1"/>
    <col min="5" max="5" width="12.7109375" style="2" customWidth="1"/>
    <col min="6" max="6" width="14.140625" style="2" customWidth="1"/>
    <col min="7" max="7" width="40.57421875" style="8" customWidth="1"/>
    <col min="8" max="8" width="8.8515625" style="8" customWidth="1"/>
    <col min="9" max="16384" width="9.140625" style="5" customWidth="1"/>
  </cols>
  <sheetData>
    <row r="1" spans="1:20" ht="11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</row>
    <row r="2" spans="1:8" s="8" customFormat="1" ht="19.5" customHeight="1">
      <c r="A2" s="87" t="s">
        <v>1</v>
      </c>
      <c r="B2" s="87"/>
      <c r="C2" s="87"/>
      <c r="D2" s="87"/>
      <c r="E2" s="87"/>
      <c r="F2" s="87"/>
      <c r="G2" s="87"/>
      <c r="H2" s="7"/>
    </row>
    <row r="3" spans="1:8" s="8" customFormat="1" ht="19.5" customHeight="1">
      <c r="A3" s="9" t="s">
        <v>2</v>
      </c>
      <c r="B3" s="6"/>
      <c r="C3" s="6"/>
      <c r="D3" s="6"/>
      <c r="E3" s="6"/>
      <c r="F3" s="6"/>
      <c r="G3" s="6"/>
      <c r="H3" s="7"/>
    </row>
    <row r="4" spans="1:20" ht="11.25">
      <c r="A4" s="9" t="s">
        <v>3</v>
      </c>
      <c r="B4" s="3"/>
      <c r="C4" s="3"/>
      <c r="D4" s="3"/>
      <c r="E4" s="3"/>
      <c r="F4" s="3"/>
      <c r="G4" s="10" t="s">
        <v>4</v>
      </c>
      <c r="H4" s="3"/>
      <c r="I4" s="11"/>
      <c r="J4" s="11"/>
      <c r="K4" s="11"/>
      <c r="L4" s="4"/>
      <c r="M4" s="4"/>
      <c r="N4" s="4"/>
      <c r="O4" s="4"/>
      <c r="P4" s="4"/>
      <c r="Q4" s="4"/>
      <c r="R4" s="4"/>
      <c r="S4" s="4"/>
      <c r="T4" s="4"/>
    </row>
    <row r="5" spans="1:20" ht="11.25">
      <c r="A5" s="9" t="s">
        <v>5</v>
      </c>
      <c r="B5" s="3"/>
      <c r="C5" s="3"/>
      <c r="D5" s="3"/>
      <c r="E5" s="3"/>
      <c r="F5" s="12"/>
      <c r="G5" s="10" t="s">
        <v>6</v>
      </c>
      <c r="H5" s="3"/>
      <c r="I5" s="11"/>
      <c r="J5" s="11"/>
      <c r="K5" s="11"/>
      <c r="L5" s="4"/>
      <c r="M5" s="4"/>
      <c r="N5" s="4"/>
      <c r="O5" s="4"/>
      <c r="P5" s="4"/>
      <c r="Q5" s="4"/>
      <c r="R5" s="4"/>
      <c r="S5" s="4"/>
      <c r="T5" s="4"/>
    </row>
    <row r="6" spans="1:8" ht="9" customHeight="1">
      <c r="A6" s="13"/>
      <c r="B6" s="14"/>
      <c r="E6" s="7"/>
      <c r="F6" s="7"/>
      <c r="H6" s="7"/>
    </row>
    <row r="7" spans="1:8" ht="25.5" customHeight="1">
      <c r="A7" s="16" t="s">
        <v>7</v>
      </c>
      <c r="B7" s="17" t="s">
        <v>8</v>
      </c>
      <c r="C7" s="18" t="s">
        <v>9</v>
      </c>
      <c r="D7" s="19" t="s">
        <v>10</v>
      </c>
      <c r="E7" s="20" t="s">
        <v>11</v>
      </c>
      <c r="F7" s="21" t="s">
        <v>12</v>
      </c>
      <c r="G7" s="22" t="s">
        <v>13</v>
      </c>
      <c r="H7" s="23"/>
    </row>
    <row r="8" spans="1:9" s="32" customFormat="1" ht="11.25">
      <c r="A8" s="24" t="s">
        <v>14</v>
      </c>
      <c r="B8" s="25">
        <v>335074.94</v>
      </c>
      <c r="C8" s="26">
        <v>355075</v>
      </c>
      <c r="D8" s="26">
        <f>B29</f>
        <v>370426.6400000006</v>
      </c>
      <c r="E8" s="27">
        <f>B29</f>
        <v>370426.6400000006</v>
      </c>
      <c r="F8" s="28"/>
      <c r="G8" s="29"/>
      <c r="H8" s="30"/>
      <c r="I8" s="31"/>
    </row>
    <row r="9" spans="1:9" ht="11.25">
      <c r="A9" s="33" t="s">
        <v>15</v>
      </c>
      <c r="B9" s="34"/>
      <c r="C9" s="35"/>
      <c r="D9" s="35"/>
      <c r="E9" s="36"/>
      <c r="F9" s="37"/>
      <c r="G9" s="36"/>
      <c r="H9" s="38"/>
      <c r="I9" s="39"/>
    </row>
    <row r="10" spans="1:9" ht="11.25">
      <c r="A10" s="40" t="s">
        <v>16</v>
      </c>
      <c r="B10" s="34">
        <f>6075399+2220911</f>
        <v>8296310</v>
      </c>
      <c r="C10" s="35">
        <f>6096964+1188719</f>
        <v>7285683</v>
      </c>
      <c r="D10" s="35">
        <f>6096964+1188719</f>
        <v>7285683</v>
      </c>
      <c r="E10" s="41">
        <f>6209982+1021064</f>
        <v>7231046</v>
      </c>
      <c r="F10" s="42">
        <f aca="true" t="shared" si="0" ref="F10:F17">+E10-C10</f>
        <v>-54637</v>
      </c>
      <c r="G10" s="43" t="s">
        <v>17</v>
      </c>
      <c r="H10" s="38"/>
      <c r="I10" s="39"/>
    </row>
    <row r="11" spans="1:9" ht="33.75" customHeight="1">
      <c r="A11" s="44" t="s">
        <v>18</v>
      </c>
      <c r="B11" s="34">
        <v>5832178</v>
      </c>
      <c r="C11" s="35">
        <f>4732005</f>
        <v>4732005</v>
      </c>
      <c r="D11" s="35">
        <f>4732005</f>
        <v>4732005</v>
      </c>
      <c r="E11" s="41">
        <f>4160001+96781+342590</f>
        <v>4599372</v>
      </c>
      <c r="F11" s="42">
        <f t="shared" si="0"/>
        <v>-132633</v>
      </c>
      <c r="G11" s="45" t="s">
        <v>19</v>
      </c>
      <c r="H11" s="38"/>
      <c r="I11" s="39"/>
    </row>
    <row r="12" spans="1:9" ht="23.25" customHeight="1">
      <c r="A12" s="40" t="s">
        <v>20</v>
      </c>
      <c r="B12" s="34">
        <v>4168762</v>
      </c>
      <c r="C12" s="35">
        <v>4411119</v>
      </c>
      <c r="D12" s="35">
        <v>4411119</v>
      </c>
      <c r="E12" s="35">
        <v>4680640</v>
      </c>
      <c r="F12" s="42">
        <f t="shared" si="0"/>
        <v>269521</v>
      </c>
      <c r="G12" s="45" t="s">
        <v>21</v>
      </c>
      <c r="H12" s="38"/>
      <c r="I12" s="39"/>
    </row>
    <row r="13" spans="1:9" ht="21.75" customHeight="1">
      <c r="A13" s="40" t="s">
        <v>22</v>
      </c>
      <c r="B13" s="34">
        <v>881306</v>
      </c>
      <c r="C13" s="35">
        <v>958331</v>
      </c>
      <c r="D13" s="35">
        <v>958331</v>
      </c>
      <c r="E13" s="35">
        <f>+D13</f>
        <v>958331</v>
      </c>
      <c r="F13" s="42">
        <f t="shared" si="0"/>
        <v>0</v>
      </c>
      <c r="G13" s="43"/>
      <c r="H13" s="38"/>
      <c r="I13" s="39"/>
    </row>
    <row r="14" spans="1:9" ht="29.25" customHeight="1">
      <c r="A14" s="40" t="s">
        <v>23</v>
      </c>
      <c r="B14" s="34">
        <v>235441</v>
      </c>
      <c r="C14" s="35">
        <v>175315</v>
      </c>
      <c r="D14" s="35">
        <v>175315</v>
      </c>
      <c r="E14" s="35">
        <v>193763</v>
      </c>
      <c r="F14" s="42">
        <f t="shared" si="0"/>
        <v>18448</v>
      </c>
      <c r="G14" s="45" t="s">
        <v>24</v>
      </c>
      <c r="H14" s="38"/>
      <c r="I14" s="39"/>
    </row>
    <row r="15" spans="1:9" ht="20.25" customHeight="1">
      <c r="A15" s="40" t="s">
        <v>25</v>
      </c>
      <c r="B15" s="34">
        <v>900369.7</v>
      </c>
      <c r="C15" s="35">
        <v>1034208</v>
      </c>
      <c r="D15" s="35">
        <v>1034208</v>
      </c>
      <c r="E15" s="35">
        <f>+D15</f>
        <v>1034208</v>
      </c>
      <c r="F15" s="42">
        <f t="shared" si="0"/>
        <v>0</v>
      </c>
      <c r="G15" s="43"/>
      <c r="H15" s="38"/>
      <c r="I15" s="39"/>
    </row>
    <row r="16" spans="1:9" ht="22.5" customHeight="1">
      <c r="A16" s="40" t="s">
        <v>26</v>
      </c>
      <c r="B16" s="34">
        <v>53319</v>
      </c>
      <c r="C16" s="35">
        <v>79999.5</v>
      </c>
      <c r="D16" s="35">
        <v>79999.5</v>
      </c>
      <c r="E16" s="35">
        <f>+D16</f>
        <v>79999.5</v>
      </c>
      <c r="F16" s="42">
        <f t="shared" si="0"/>
        <v>0</v>
      </c>
      <c r="G16" s="43"/>
      <c r="H16" s="38"/>
      <c r="I16" s="39"/>
    </row>
    <row r="17" spans="1:9" ht="24.75" customHeight="1">
      <c r="A17" s="40" t="s">
        <v>27</v>
      </c>
      <c r="B17" s="34">
        <v>53076</v>
      </c>
      <c r="C17" s="35">
        <v>237925</v>
      </c>
      <c r="D17" s="35">
        <v>237925</v>
      </c>
      <c r="E17" s="35">
        <f>30042+107184</f>
        <v>137226</v>
      </c>
      <c r="F17" s="42">
        <f t="shared" si="0"/>
        <v>-100699</v>
      </c>
      <c r="G17" s="84" t="s">
        <v>28</v>
      </c>
      <c r="H17" s="38"/>
      <c r="I17" s="39"/>
    </row>
    <row r="18" spans="1:9" ht="15" customHeight="1">
      <c r="A18" s="40" t="s">
        <v>29</v>
      </c>
      <c r="B18" s="34"/>
      <c r="C18" s="35"/>
      <c r="D18" s="35"/>
      <c r="E18" s="35" t="e">
        <f>+GETPIVOTDATA("Budget",'[1]2005 Carry over summary'!$A$3)</f>
        <v>#REF!</v>
      </c>
      <c r="F18" s="46" t="e">
        <f>+E18</f>
        <v>#REF!</v>
      </c>
      <c r="G18" s="43" t="s">
        <v>30</v>
      </c>
      <c r="H18" s="38"/>
      <c r="I18" s="39"/>
    </row>
    <row r="19" spans="1:9" s="32" customFormat="1" ht="11.25">
      <c r="A19" s="24" t="s">
        <v>31</v>
      </c>
      <c r="B19" s="25">
        <f>SUM(B9:B17)</f>
        <v>20420761.7</v>
      </c>
      <c r="C19" s="25">
        <f>SUM(C10:C17)</f>
        <v>18914585.5</v>
      </c>
      <c r="D19" s="25">
        <f>SUM(D10:D17)</f>
        <v>18914585.5</v>
      </c>
      <c r="E19" s="25" t="e">
        <f>SUM(E10:E18)</f>
        <v>#REF!</v>
      </c>
      <c r="F19" s="25" t="e">
        <f>SUM(F10:F18)</f>
        <v>#REF!</v>
      </c>
      <c r="G19" s="47"/>
      <c r="H19" s="30"/>
      <c r="I19" s="31"/>
    </row>
    <row r="20" spans="1:9" ht="11.25">
      <c r="A20" s="33" t="s">
        <v>32</v>
      </c>
      <c r="B20" s="34"/>
      <c r="C20" s="35"/>
      <c r="D20" s="35"/>
      <c r="E20" s="43"/>
      <c r="F20" s="42"/>
      <c r="G20" s="36"/>
      <c r="H20" s="38"/>
      <c r="I20" s="39"/>
    </row>
    <row r="21" spans="1:9" ht="21" customHeight="1">
      <c r="A21" s="40" t="s">
        <v>33</v>
      </c>
      <c r="B21" s="34">
        <f>-20385410</f>
        <v>-20385410</v>
      </c>
      <c r="C21" s="35">
        <f>-C19</f>
        <v>-18914585.5</v>
      </c>
      <c r="D21" s="35">
        <f>-D19</f>
        <v>-18914585.5</v>
      </c>
      <c r="E21" s="35">
        <f>-SUM(E10:E17)</f>
        <v>-18914585.5</v>
      </c>
      <c r="F21" s="42">
        <f>+D21-E21</f>
        <v>0</v>
      </c>
      <c r="G21" s="48"/>
      <c r="H21" s="38"/>
      <c r="I21" s="39"/>
    </row>
    <row r="22" spans="1:9" ht="11.25">
      <c r="A22" s="40" t="s">
        <v>34</v>
      </c>
      <c r="B22" s="34"/>
      <c r="C22" s="49"/>
      <c r="D22" s="35"/>
      <c r="E22" s="35">
        <v>-21910552</v>
      </c>
      <c r="F22" s="42">
        <f>E22</f>
        <v>-21910552</v>
      </c>
      <c r="G22" s="43" t="s">
        <v>30</v>
      </c>
      <c r="H22" s="38"/>
      <c r="I22" s="39"/>
    </row>
    <row r="23" spans="1:9" ht="11.25">
      <c r="A23" s="40"/>
      <c r="B23" s="34"/>
      <c r="C23" s="49"/>
      <c r="D23" s="35"/>
      <c r="E23" s="42"/>
      <c r="F23" s="42"/>
      <c r="G23" s="43"/>
      <c r="H23" s="38"/>
      <c r="I23" s="39"/>
    </row>
    <row r="24" spans="1:9" s="32" customFormat="1" ht="11.25">
      <c r="A24" s="50" t="s">
        <v>35</v>
      </c>
      <c r="B24" s="51">
        <f>SUM(B21:B22)</f>
        <v>-20385410</v>
      </c>
      <c r="C24" s="51">
        <f>SUM(C21:C22)</f>
        <v>-18914585.5</v>
      </c>
      <c r="D24" s="51">
        <f>SUM(D21:D22)</f>
        <v>-18914585.5</v>
      </c>
      <c r="E24" s="51">
        <f>SUM(E21:E23)</f>
        <v>-40825137.5</v>
      </c>
      <c r="F24" s="51">
        <f>SUM(F21:F23)</f>
        <v>-21910552</v>
      </c>
      <c r="G24" s="46"/>
      <c r="H24" s="30"/>
      <c r="I24" s="31"/>
    </row>
    <row r="25" spans="1:9" ht="11.25">
      <c r="A25" s="24" t="s">
        <v>36</v>
      </c>
      <c r="B25" s="52"/>
      <c r="C25" s="53">
        <v>0</v>
      </c>
      <c r="D25" s="53">
        <v>0</v>
      </c>
      <c r="E25" s="53"/>
      <c r="F25" s="54"/>
      <c r="G25" s="47"/>
      <c r="H25" s="38"/>
      <c r="I25" s="39"/>
    </row>
    <row r="26" spans="1:9" ht="11.25">
      <c r="A26" s="33" t="s">
        <v>37</v>
      </c>
      <c r="B26" s="55"/>
      <c r="C26" s="34"/>
      <c r="D26" s="34"/>
      <c r="E26" s="34"/>
      <c r="F26" s="43"/>
      <c r="G26" s="41"/>
      <c r="H26" s="38"/>
      <c r="I26" s="39"/>
    </row>
    <row r="27" spans="1:9" ht="11.25">
      <c r="A27" s="33"/>
      <c r="B27" s="55"/>
      <c r="C27" s="34"/>
      <c r="D27" s="34"/>
      <c r="E27" s="34"/>
      <c r="F27" s="43"/>
      <c r="G27" s="41"/>
      <c r="H27" s="38"/>
      <c r="I27" s="39"/>
    </row>
    <row r="28" spans="1:9" ht="11.25">
      <c r="A28" s="33" t="s">
        <v>38</v>
      </c>
      <c r="B28" s="55"/>
      <c r="C28" s="34"/>
      <c r="D28" s="34"/>
      <c r="E28" s="34"/>
      <c r="F28" s="43"/>
      <c r="G28" s="41"/>
      <c r="H28" s="38"/>
      <c r="I28" s="39"/>
    </row>
    <row r="29" spans="1:102" s="57" customFormat="1" ht="11.25">
      <c r="A29" s="24" t="s">
        <v>39</v>
      </c>
      <c r="B29" s="52">
        <f>+B8+B19+B24+B28</f>
        <v>370426.6400000006</v>
      </c>
      <c r="C29" s="56">
        <f>+C8+C19+C24+C25</f>
        <v>355075</v>
      </c>
      <c r="D29" s="56">
        <f>+D8+D19+D24+D25</f>
        <v>370426.6400000006</v>
      </c>
      <c r="E29" s="56" t="e">
        <f>+E8+E19+E24+E25</f>
        <v>#REF!</v>
      </c>
      <c r="F29" s="54"/>
      <c r="G29" s="47"/>
      <c r="H29" s="38"/>
      <c r="I29" s="3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</row>
    <row r="30" spans="1:9" ht="11.25">
      <c r="A30" s="33" t="s">
        <v>40</v>
      </c>
      <c r="B30" s="34">
        <v>0</v>
      </c>
      <c r="C30" s="35">
        <v>0</v>
      </c>
      <c r="D30" s="35">
        <v>0</v>
      </c>
      <c r="E30" s="58">
        <v>0</v>
      </c>
      <c r="F30" s="36"/>
      <c r="G30" s="43"/>
      <c r="H30" s="38"/>
      <c r="I30" s="39"/>
    </row>
    <row r="31" spans="1:9" ht="11.25">
      <c r="A31" s="59" t="s">
        <v>41</v>
      </c>
      <c r="B31" s="34"/>
      <c r="C31" s="35"/>
      <c r="D31" s="35" t="e">
        <f>-E18</f>
        <v>#REF!</v>
      </c>
      <c r="E31" s="58" t="e">
        <f>+D31</f>
        <v>#REF!</v>
      </c>
      <c r="F31" s="43"/>
      <c r="G31" s="43"/>
      <c r="H31" s="38"/>
      <c r="I31" s="39"/>
    </row>
    <row r="32" spans="1:9" ht="11.25">
      <c r="A32" s="59" t="s">
        <v>42</v>
      </c>
      <c r="B32" s="34"/>
      <c r="C32" s="35"/>
      <c r="D32" s="60" t="e">
        <f>-D31</f>
        <v>#REF!</v>
      </c>
      <c r="E32" s="61" t="e">
        <f>-E31</f>
        <v>#REF!</v>
      </c>
      <c r="F32" s="43"/>
      <c r="G32" s="43"/>
      <c r="H32" s="38"/>
      <c r="I32" s="39"/>
    </row>
    <row r="33" spans="1:9" s="32" customFormat="1" ht="11.25">
      <c r="A33" s="33" t="s">
        <v>43</v>
      </c>
      <c r="B33" s="62">
        <f>SUM(B30:B32)</f>
        <v>0</v>
      </c>
      <c r="C33" s="60">
        <f>SUM(C30:C32)</f>
        <v>0</v>
      </c>
      <c r="D33" s="60" t="e">
        <f>SUM(D31:D32)</f>
        <v>#REF!</v>
      </c>
      <c r="E33" s="61" t="e">
        <f>SUM(E31:E32)</f>
        <v>#REF!</v>
      </c>
      <c r="F33" s="63"/>
      <c r="G33" s="41"/>
      <c r="H33" s="30"/>
      <c r="I33" s="31"/>
    </row>
    <row r="34" spans="1:9" s="32" customFormat="1" ht="11.25">
      <c r="A34" s="24" t="s">
        <v>44</v>
      </c>
      <c r="B34" s="25">
        <f>+B29+B33</f>
        <v>370426.6400000006</v>
      </c>
      <c r="C34" s="26">
        <f>+C29+C33</f>
        <v>355075</v>
      </c>
      <c r="D34" s="26" t="e">
        <f>+D29+D33</f>
        <v>#REF!</v>
      </c>
      <c r="E34" s="26" t="e">
        <f>+E29+E33</f>
        <v>#REF!</v>
      </c>
      <c r="F34" s="28"/>
      <c r="G34" s="47"/>
      <c r="H34" s="30"/>
      <c r="I34" s="31"/>
    </row>
    <row r="35" spans="1:9" ht="12" thickBot="1">
      <c r="A35" s="64" t="s">
        <v>45</v>
      </c>
      <c r="B35" s="65">
        <v>0</v>
      </c>
      <c r="C35" s="53">
        <v>0</v>
      </c>
      <c r="D35" s="53">
        <v>0</v>
      </c>
      <c r="E35" s="53"/>
      <c r="F35" s="66"/>
      <c r="G35" s="67"/>
      <c r="H35" s="68"/>
      <c r="I35" s="39"/>
    </row>
    <row r="36" spans="1:8" ht="13.5" customHeight="1">
      <c r="A36" s="69" t="s">
        <v>46</v>
      </c>
      <c r="B36" s="70"/>
      <c r="C36" s="71"/>
      <c r="D36" s="70"/>
      <c r="E36" s="70"/>
      <c r="F36" s="5"/>
      <c r="G36" s="70"/>
      <c r="H36" s="70"/>
    </row>
    <row r="37" spans="1:6" ht="14.25" customHeight="1">
      <c r="A37" s="72" t="s">
        <v>47</v>
      </c>
      <c r="B37" s="73"/>
      <c r="C37" s="74"/>
      <c r="D37" s="75"/>
      <c r="E37" s="76"/>
      <c r="F37" s="76"/>
    </row>
    <row r="38" spans="1:7" ht="11.25">
      <c r="A38" s="77" t="s">
        <v>48</v>
      </c>
      <c r="B38" s="70"/>
      <c r="C38" s="71"/>
      <c r="D38" s="70"/>
      <c r="E38" s="70"/>
      <c r="F38" s="70"/>
      <c r="G38" s="2"/>
    </row>
    <row r="39" spans="1:8" ht="11.25">
      <c r="A39" s="77" t="s">
        <v>49</v>
      </c>
      <c r="B39" s="78"/>
      <c r="C39" s="78"/>
      <c r="D39" s="78"/>
      <c r="E39" s="78"/>
      <c r="F39" s="78"/>
      <c r="G39" s="78"/>
      <c r="H39" s="78"/>
    </row>
    <row r="40" spans="1:8" ht="11.25">
      <c r="A40" s="79" t="s">
        <v>50</v>
      </c>
      <c r="B40" s="78"/>
      <c r="C40" s="78"/>
      <c r="D40" s="78"/>
      <c r="E40" s="78"/>
      <c r="F40" s="78"/>
      <c r="G40" s="78"/>
      <c r="H40" s="78"/>
    </row>
    <row r="41" spans="1:8" ht="11.25">
      <c r="A41" s="77" t="s">
        <v>51</v>
      </c>
      <c r="B41" s="78"/>
      <c r="C41" s="78"/>
      <c r="D41" s="78"/>
      <c r="E41" s="78"/>
      <c r="F41" s="78"/>
      <c r="G41" s="78"/>
      <c r="H41" s="78"/>
    </row>
    <row r="42" spans="1:8" s="11" customFormat="1" ht="12.75">
      <c r="A42" s="85" t="s">
        <v>53</v>
      </c>
      <c r="B42" s="86"/>
      <c r="C42" s="86"/>
      <c r="D42" s="86"/>
      <c r="E42" s="86"/>
      <c r="F42" s="86"/>
      <c r="G42" s="86"/>
      <c r="H42" s="15"/>
    </row>
    <row r="43" spans="1:8" ht="11.25">
      <c r="A43" s="76" t="s">
        <v>54</v>
      </c>
      <c r="B43" s="74"/>
      <c r="C43" s="80"/>
      <c r="D43" s="75"/>
      <c r="E43" s="75"/>
      <c r="F43" s="75"/>
      <c r="G43" s="75"/>
      <c r="H43" s="75"/>
    </row>
    <row r="44" spans="1:7" ht="11.25">
      <c r="A44" s="76" t="s">
        <v>52</v>
      </c>
      <c r="B44" s="81"/>
      <c r="C44" s="82"/>
      <c r="G44" s="2"/>
    </row>
  </sheetData>
  <mergeCells count="1">
    <mergeCell ref="A2:G2"/>
  </mergeCells>
  <printOptions/>
  <pageMargins left="0.75" right="0.75" top="1" bottom="1" header="0.5" footer="0.5"/>
  <pageSetup fitToHeight="2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forbest</dc:creator>
  <cp:keywords/>
  <dc:description/>
  <cp:lastModifiedBy>Allende-Foss, Angel</cp:lastModifiedBy>
  <cp:lastPrinted>2006-08-03T16:58:46Z</cp:lastPrinted>
  <dcterms:created xsi:type="dcterms:W3CDTF">2006-07-31T16:17:36Z</dcterms:created>
  <dcterms:modified xsi:type="dcterms:W3CDTF">2006-08-14T15:53:27Z</dcterms:modified>
  <cp:category/>
  <cp:version/>
  <cp:contentType/>
  <cp:contentStatus/>
</cp:coreProperties>
</file>