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0"/>
  </bookViews>
  <sheets>
    <sheet name="021003" sheetId="1" r:id="rId1"/>
  </sheets>
  <externalReferences>
    <externalReference r:id="rId4"/>
    <externalReference r:id="rId5"/>
    <externalReference r:id="rId6"/>
    <externalReference r:id="rId7"/>
  </externalReferences>
  <definedNames>
    <definedName name="\e">'[2]WTD Council Adopted Fin Plan '!#REF!</definedName>
    <definedName name="\p">'[2]WTD Council Adopted Fin Plan '!#REF!</definedName>
    <definedName name="\t">'[2]WTD Council Adopted Fin Plan '!#REF!</definedName>
    <definedName name="_1">#REF!</definedName>
    <definedName name="_93GRANTS">'[2]WTD Council Adopted Fin Plan '!#REF!</definedName>
    <definedName name="a_run_description">#REF!</definedName>
    <definedName name="AGAIN">'[2]WTD Council Adopted Fin Plan '!#REF!</definedName>
    <definedName name="ALTERNATIVES">'[2]WTD Council Adopted Fin Plan '!#REF!</definedName>
    <definedName name="BACKUP">'[2]WTD Council Adopted Fin Plan '!#REF!</definedName>
    <definedName name="BKUP">'[2]WTD Council Adopted Fin Plan '!#REF!</definedName>
    <definedName name="BONDRATE">'[2]WTD Council Adopted Fin Plan '!#REF!</definedName>
    <definedName name="bud99">#REF!</definedName>
    <definedName name="CAPINFLATION">'[2]WTD Council Adopted Fin Plan '!#REF!</definedName>
    <definedName name="CAPITAL">'[2]WTD Council Adopted Fin Plan '!#REF!</definedName>
    <definedName name="CAPRED">'[2]WTD Council Adopted Fin Plan '!#REF!</definedName>
    <definedName name="CASE1">'[2]WTD Council Adopted Fin Plan '!#REF!</definedName>
    <definedName name="CASE2">'[2]WTD Council Adopted Fin Plan '!#REF!</definedName>
    <definedName name="CASE3">'[2]WTD Council Adopted Fin Plan '!#REF!</definedName>
    <definedName name="CE">'[2]WTD Council Adopted Fin Plan '!#REF!</definedName>
    <definedName name="CHART">'[2]WTD Council Adopted Fin Plan '!#REF!</definedName>
    <definedName name="COL">'[2]WTD Council Adopted Fin Plan '!#REF!</definedName>
    <definedName name="COLUMN">'[2]WTD Council Adopted Fin Plan '!#REF!</definedName>
    <definedName name="COPY">'[2]WTD Council Adopted Fin Plan '!#REF!</definedName>
    <definedName name="COPYDS">'[2]WTD Council Adopted Fin Plan '!#REF!</definedName>
    <definedName name="D.S.FACT">'[2]WTD Council Adopted Fin Plan '!#REF!</definedName>
    <definedName name="DEBTDET">'[2]WTD Council Adopted Fin Plan '!#REF!</definedName>
    <definedName name="DEBTSVC">'[2]WTD Council Adopted Fin Plan '!#REF!</definedName>
    <definedName name="DSR">'[2]WTD Council Adopted Fin Plan '!#REF!</definedName>
    <definedName name="EIGHT">'[2]WTD Council Adopted Fin Plan '!#REF!</definedName>
    <definedName name="ENINFLATION">'[2]WTD Council Adopted Fin Plan '!#REF!</definedName>
    <definedName name="EXPORT">'[2]WTD Council Adopted Fin Plan '!#REF!</definedName>
    <definedName name="FIVE">'[2]WTD Council Adopted Fin Plan '!#REF!</definedName>
    <definedName name="FLAG">'[2]WTD Council Adopted Fin Plan '!#REF!</definedName>
    <definedName name="FOUR">'[2]WTD Council Adopted Fin Plan '!#REF!</definedName>
    <definedName name="FTEs">'[1]QryFTE'!$B$4:$J$125</definedName>
    <definedName name="FUTRCE">'[2]WTD Council Adopted Fin Plan '!#REF!</definedName>
    <definedName name="GRANTS">'[2]WTD Council Adopted Fin Plan '!#REF!</definedName>
    <definedName name="I_I">#REF!</definedName>
    <definedName name="INFLATION">'[2]WTD Council Adopted Fin Plan '!#REF!</definedName>
    <definedName name="INTRATE">'[2]WTD Council Adopted Fin Plan '!#REF!</definedName>
    <definedName name="ISSUDATE">'[2]WTD Council Adopted Fin Plan '!#REF!</definedName>
    <definedName name="ISSUECOST">'[2]WTD Council Adopted Fin Plan '!#REF!</definedName>
    <definedName name="L1_">#REF!</definedName>
    <definedName name="L2_">#REF!</definedName>
    <definedName name="L3_">#REF!</definedName>
    <definedName name="Laura">#REF!</definedName>
    <definedName name="LOOP">'[2]WTD Council Adopted Fin Plan '!#REF!</definedName>
    <definedName name="MACRO">'[2]WTD Council Adopted Fin Plan '!#REF!</definedName>
    <definedName name="Macro1_PRINT">#REF!</definedName>
    <definedName name="NEXT1">'[2]WTD Council Adopted Fin Plan '!#REF!</definedName>
    <definedName name="No_I_I">#REF!</definedName>
    <definedName name="notes">#REF!</definedName>
    <definedName name="ONE">'[2]WTD Council Adopted Fin Plan '!#REF!</definedName>
    <definedName name="Ordinance">#REF!</definedName>
    <definedName name="OrdinanceInfo">#REF!</definedName>
    <definedName name="PORK">'[2]WTD Council Adopted Fin Plan '!#REF!</definedName>
    <definedName name="_xlnm.Print_Area" localSheetId="0">'021003'!$A$1:$S$88</definedName>
    <definedName name="Print_Area_MI">'[2]WTD Council Adopted Fin Plan '!#REF!</definedName>
    <definedName name="_xlnm.Print_Titles" localSheetId="0">'021003'!$1:$2</definedName>
    <definedName name="Print_Titles_MI">#REF!</definedName>
    <definedName name="QryOrdinanceMerge">#REF!</definedName>
    <definedName name="QryTLPMerge">#REF!</definedName>
    <definedName name="RCE">'[2]WTD Council Adopted Fin Plan '!#REF!</definedName>
    <definedName name="run_description">'[2]WTD Council Adopted Fin Plan '!#REF!</definedName>
    <definedName name="seattlecso_2002">'[2]WTD Council Adopted Fin Plan '!#REF!</definedName>
    <definedName name="SIX">'[2]WTD Council Adopted Fin Plan '!#REF!</definedName>
    <definedName name="SLUDGE">'[2]WTD Council Adopted Fin Plan '!#REF!</definedName>
    <definedName name="SLUDGEIN">'[2]WTD Council Adopted Fin Plan '!#REF!</definedName>
    <definedName name="stdtab">#REF!</definedName>
    <definedName name="STDTable">#REF!</definedName>
    <definedName name="SUMMARY">'[2]WTD Council Adopted Fin Plan '!#REF!</definedName>
    <definedName name="TERM">'[2]WTD Council Adopted Fin Plan '!#REF!</definedName>
    <definedName name="THREE">'[2]WTD Council Adopted Fin Plan '!#REF!</definedName>
    <definedName name="TRANS">'[2]WTD Council Adopted Fin Plan '!#REF!</definedName>
    <definedName name="TWO">'[2]WTD Council Adopted Fin Plan '!#REF!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YEAR">'[2]WTD Council Adopted Fin Plan '!#REF!</definedName>
  </definedNames>
  <calcPr fullCalcOnLoad="1"/>
</workbook>
</file>

<file path=xl/sharedStrings.xml><?xml version="1.0" encoding="utf-8"?>
<sst xmlns="http://schemas.openxmlformats.org/spreadsheetml/2006/main" count="101" uniqueCount="93">
  <si>
    <t>2001 Adopted</t>
  </si>
  <si>
    <t>2001 Actuals</t>
  </si>
  <si>
    <t>2002 Adopted</t>
  </si>
  <si>
    <t>2002 Estimated</t>
  </si>
  <si>
    <t>2004 Projected</t>
  </si>
  <si>
    <t>2005 Projected</t>
  </si>
  <si>
    <t>2006 Projected</t>
  </si>
  <si>
    <t>2007 Projected</t>
  </si>
  <si>
    <t>Beginning Fund Balance</t>
  </si>
  <si>
    <t>Revenues</t>
  </si>
  <si>
    <t xml:space="preserve">  Levy Fund 3151</t>
  </si>
  <si>
    <t xml:space="preserve">    *  Maury Island</t>
  </si>
  <si>
    <t xml:space="preserve">    *  1993B Various Purpose CFT</t>
  </si>
  <si>
    <t xml:space="preserve">    *  1991 Refunding (May &amp; Nov 1985) After 1999A Refunding</t>
  </si>
  <si>
    <t xml:space="preserve">    *  2001 Snoqualmie Preservation Initiative 6/30/07</t>
  </si>
  <si>
    <t>o</t>
  </si>
  <si>
    <t xml:space="preserve">    *  City of Snoqualmie 6/30/07 Loan Debt Service</t>
  </si>
  <si>
    <t>p</t>
  </si>
  <si>
    <t xml:space="preserve">    *  Fund 8400 Revenue Adjustment</t>
  </si>
  <si>
    <t>v</t>
  </si>
  <si>
    <t xml:space="preserve">       Total Debt Service</t>
  </si>
  <si>
    <t xml:space="preserve">    Conservation Futures Tax Net of Debt Service</t>
  </si>
  <si>
    <r>
      <t xml:space="preserve">    Other Misc Taxes and Revenue </t>
    </r>
    <r>
      <rPr>
        <vertAlign val="superscript"/>
        <sz val="10"/>
        <rFont val="Arial"/>
        <family val="2"/>
      </rPr>
      <t>d</t>
    </r>
  </si>
  <si>
    <t xml:space="preserve">    Unrealized Net Gain (GAAP)</t>
  </si>
  <si>
    <t xml:space="preserve">    Adjustment to Equity Fund Balance Retained Earnings</t>
  </si>
  <si>
    <t xml:space="preserve">    Subtotal Revenues, Levy Fund 3151</t>
  </si>
  <si>
    <t xml:space="preserve">  Bond Fund 3152</t>
  </si>
  <si>
    <t xml:space="preserve">      Subtotal Revenues, Bond Fund 3152</t>
  </si>
  <si>
    <t>Total Revenues Net of Debt Service</t>
  </si>
  <si>
    <t>Expenditures</t>
  </si>
  <si>
    <t xml:space="preserve">      Central Finance Department  Fund Charge</t>
  </si>
  <si>
    <r>
      <t xml:space="preserve">      King County Council Annual Allocation </t>
    </r>
    <r>
      <rPr>
        <vertAlign val="superscript"/>
        <sz val="10"/>
        <rFont val="Arial"/>
        <family val="2"/>
      </rPr>
      <t>f</t>
    </r>
  </si>
  <si>
    <t>n</t>
  </si>
  <si>
    <t>s</t>
  </si>
  <si>
    <t xml:space="preserve">      King County Allocation</t>
  </si>
  <si>
    <t xml:space="preserve">         King County Projects</t>
  </si>
  <si>
    <t>t</t>
  </si>
  <si>
    <r>
      <t xml:space="preserve">         Contribution to Open Space Linkage Initiative </t>
    </r>
    <r>
      <rPr>
        <vertAlign val="superscript"/>
        <sz val="10"/>
        <rFont val="Arial"/>
        <family val="2"/>
      </rPr>
      <t>g</t>
    </r>
  </si>
  <si>
    <r>
      <t xml:space="preserve">         Transfer of Development Rights Loan Repayment </t>
    </r>
    <r>
      <rPr>
        <vertAlign val="superscript"/>
        <sz val="10"/>
        <rFont val="Arial"/>
        <family val="2"/>
      </rPr>
      <t>h</t>
    </r>
  </si>
  <si>
    <t xml:space="preserve">      Seattle Projects</t>
  </si>
  <si>
    <t>r</t>
  </si>
  <si>
    <t xml:space="preserve">      Suburban Cities Projects</t>
  </si>
  <si>
    <t xml:space="preserve">      CIP Carryover from Prior Year</t>
  </si>
  <si>
    <t xml:space="preserve">      Subtotal Expenditures, Levy Fund 3151</t>
  </si>
  <si>
    <t xml:space="preserve">      Regional Projects</t>
  </si>
  <si>
    <t xml:space="preserve">      King County Projects</t>
  </si>
  <si>
    <t xml:space="preserve">      Subtotal Expenditures, Bond Fund 3152</t>
  </si>
  <si>
    <t>Total Expenditures</t>
  </si>
  <si>
    <t>Ending Fund Balance</t>
  </si>
  <si>
    <t>Reserves</t>
  </si>
  <si>
    <t xml:space="preserve">  Levy Fund 3151 Reserve for CIP Carryover</t>
  </si>
  <si>
    <t>u</t>
  </si>
  <si>
    <t xml:space="preserve">  Levy Fund 3151 Reserve for Unrealized Gain (GAAP)</t>
  </si>
  <si>
    <t xml:space="preserve">  Bond Fund 3152 Reserve for CIP Carryover</t>
  </si>
  <si>
    <t>Total Reserves</t>
  </si>
  <si>
    <t>Undesignated Ending Fund Balance</t>
  </si>
  <si>
    <t>Assessed Value 4/23/01</t>
  </si>
  <si>
    <t>Assessed Value 11/13/00</t>
  </si>
  <si>
    <t>Assessed Value 12/17/01</t>
  </si>
  <si>
    <t>Assessed Value 5/6/02</t>
  </si>
  <si>
    <t>Footnotes:</t>
  </si>
  <si>
    <r>
      <t>a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Assumes collection rate of 99%. </t>
    </r>
  </si>
  <si>
    <r>
      <t>d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Includes Advalorem Tax Refunds, Sale of Tax Title Property, Private Timber Harvest Tax, Leasehold Excise Tax, Payment in Lieu of Taxes, and Ext L-T Space/Facilities Rent.</t>
    </r>
  </si>
  <si>
    <r>
      <t>e</t>
    </r>
    <r>
      <rPr>
        <sz val="10"/>
        <rFont val="Arial"/>
        <family val="2"/>
      </rPr>
      <t xml:space="preserve">  Includes Timber Sales - Forest Board Yield.</t>
    </r>
  </si>
  <si>
    <r>
      <t>f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Ordinance #13717 directs that starting with the 2001 budget, $500,000 plus 5% of the total fund revenues, net of debt service and contracted encumbrances, will be reserved to be used at the discretion of the Council during the annual budget</t>
    </r>
  </si>
  <si>
    <t xml:space="preserve">    process to fund parcels that satisfy the county open space selection criteria of ordinance 13717.</t>
  </si>
  <si>
    <r>
      <t>g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Conservation Futures funds committed by Council for the acquisition of high priority Open Spaces (Critical Resource Initiative) from 1998 through 2001.</t>
    </r>
  </si>
  <si>
    <r>
      <t>j</t>
    </r>
    <r>
      <rPr>
        <sz val="10"/>
        <rFont val="Arial"/>
        <family val="2"/>
      </rPr>
      <t xml:space="preserve">  2000 Actuals per 2000 CAFR.</t>
    </r>
  </si>
  <si>
    <r>
      <t>k</t>
    </r>
    <r>
      <rPr>
        <sz val="10"/>
        <rFont val="Arial"/>
        <family val="2"/>
      </rPr>
      <t xml:space="preserve">  1999 to 2000 Carryover includes $8,577 for County CFL Contingency, $750,000 for Cedar Legacy/ESA Federal Match, $225,000 for Cougar Mountain Claypit, $75,000 for TDR Loan Repayment, $600,000 for Auburn CFL, $64,091 for Issaquah CFL,</t>
    </r>
  </si>
  <si>
    <t xml:space="preserve">    $54,000 for Milton CFL, and $200,000 for Renton CFL.</t>
  </si>
  <si>
    <r>
      <t>m</t>
    </r>
    <r>
      <rPr>
        <sz val="10"/>
        <rFont val="Arial"/>
        <family val="2"/>
      </rPr>
      <t xml:space="preserve">  Recommendation of Conservation Futures Citizens Committee for 2001 includes $3,435,000 for Suburban Cities projects, $3,400,000 for Seattle projects, and $2,800,000 for King County projects.</t>
    </r>
  </si>
  <si>
    <r>
      <t>n</t>
    </r>
    <r>
      <rPr>
        <sz val="10"/>
        <rFont val="Arial"/>
        <family val="0"/>
      </rPr>
      <t xml:space="preserve">  2001 appropriation includes $400,000 for Cedar River Legacy, $100,000 for Christianson Pond Acquisition, $200,000 for Hitts Hill Acquisition, $50,000 for Kaufman/Hollywood Hill, $500,000 for Magnolia Dairy Farm Acquisition, </t>
    </r>
  </si>
  <si>
    <t xml:space="preserve">    $50,000 for Mallard Bay Wetland Acquisition, $200,000 for Mid Fork Snoqualmie Oxbow, $300,000 for Mirrormont Property Acquisition, $100,000 for Shadow Lake Bog, $400,000 for Soos Creek Cedar Trail Connector, </t>
  </si>
  <si>
    <t xml:space="preserve">    $135,000 for West Hylebos Critical Habitat Acquisition, and $100,000 for White River Acquisition.</t>
  </si>
  <si>
    <r>
      <t>q</t>
    </r>
    <r>
      <rPr>
        <sz val="10"/>
        <rFont val="Arial"/>
        <family val="0"/>
      </rPr>
      <t xml:space="preserve">  Funds available for Annual Allocation by the Conservation Futures Citizens Committee, but not part of the Adopted Budget.</t>
    </r>
  </si>
  <si>
    <r>
      <t>r</t>
    </r>
    <r>
      <rPr>
        <sz val="10"/>
        <rFont val="Arial"/>
        <family val="2"/>
      </rPr>
      <t xml:space="preserve">  Seattle Art Museum Sculpture Park.</t>
    </r>
  </si>
  <si>
    <r>
      <t>s</t>
    </r>
    <r>
      <rPr>
        <sz val="10"/>
        <rFont val="Arial"/>
        <family val="0"/>
      </rPr>
      <t xml:space="preserve">  2002 Appropriation for King County Council Allocation:  $500,000 for Holmes Point Open Space, $165,000 for Crowe Marsh/Rock Creek Headwaters, $180,000 for Lake 12 Acquisition, $500,000 for Cedar River Legacy, </t>
    </r>
  </si>
  <si>
    <t xml:space="preserve">    $100,000 for Equestrian Trails Easement Acquisition, $110,000 for West Hylebos Critical Habitat Acquisition, and $350,000 for Shinglemill Acquisition.</t>
  </si>
  <si>
    <r>
      <t>t</t>
    </r>
    <r>
      <rPr>
        <sz val="10"/>
        <rFont val="Arial"/>
        <family val="0"/>
      </rPr>
      <t xml:space="preserve">  Appropriated in 2002 for King County Projects:  $500,000 for Lower Green APD.</t>
    </r>
  </si>
  <si>
    <r>
      <t>u</t>
    </r>
    <r>
      <rPr>
        <sz val="10"/>
        <rFont val="Arial"/>
        <family val="0"/>
      </rPr>
      <t xml:space="preserve">  2001-2002 Carryover includes $13,091,810 Carryover and ($24,632) in the CIP Reconcilliation Ordinance.</t>
    </r>
  </si>
  <si>
    <t xml:space="preserve">    Other Financing Sources e</t>
  </si>
  <si>
    <r>
      <t xml:space="preserve">      Conservation Futures Citizens Committee Annual Allocation </t>
    </r>
    <r>
      <rPr>
        <vertAlign val="superscript"/>
        <sz val="10"/>
        <rFont val="Arial"/>
        <family val="2"/>
      </rPr>
      <t>q,m</t>
    </r>
    <r>
      <rPr>
        <sz val="10"/>
        <rFont val="Arial"/>
        <family val="0"/>
      </rPr>
      <t xml:space="preserve"> </t>
    </r>
  </si>
  <si>
    <r>
      <t>v</t>
    </r>
    <r>
      <rPr>
        <sz val="10"/>
        <rFont val="Arial"/>
        <family val="0"/>
      </rPr>
      <t xml:space="preserve">  Adjustment reflects difference between revenue collected in Fund 8400 and actual debt service payments made in 2001.  Not reflected in 2001 CAFR.</t>
    </r>
  </si>
  <si>
    <r>
      <t>c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Assumes interest rate of 3.4% for 2002 and 2.5% for 2003 and beyond</t>
    </r>
  </si>
  <si>
    <t>2002 Adopted CFL including CIP Corrections Ordinance; using 2001 as I-747 (1%) limitaton implementation year</t>
  </si>
  <si>
    <r>
      <t xml:space="preserve">    Less Debt Service</t>
    </r>
    <r>
      <rPr>
        <vertAlign val="superscript"/>
        <sz val="10"/>
        <rFont val="Arial"/>
        <family val="2"/>
      </rPr>
      <t xml:space="preserve"> b</t>
    </r>
  </si>
  <si>
    <r>
      <t xml:space="preserve">    Interest Income </t>
    </r>
    <r>
      <rPr>
        <vertAlign val="superscript"/>
        <sz val="10"/>
        <rFont val="Arial"/>
        <family val="2"/>
      </rPr>
      <t>c</t>
    </r>
  </si>
  <si>
    <t>2003 Adopted</t>
  </si>
  <si>
    <r>
      <t>o</t>
    </r>
    <r>
      <rPr>
        <sz val="10"/>
        <rFont val="Arial"/>
        <family val="2"/>
      </rPr>
      <t xml:space="preserve">  Year 2007 debt service is 6 months number, full year for 2007 bond will be $327,809 at 5.25% for 20 years; need to keep this placeholder until annexation issue resolved; sometime in 2003?</t>
    </r>
  </si>
  <si>
    <r>
      <t>p</t>
    </r>
    <r>
      <rPr>
        <sz val="10"/>
        <rFont val="Arial"/>
        <family val="2"/>
      </rPr>
      <t xml:space="preserve">  Year 2007 debt service for City of Snoqualmie loan/bond is 6 months number, full year is $163,905; As in "O", need to maintain placeholder in 2003.  </t>
    </r>
  </si>
  <si>
    <t>Revised 01/23/03 with 2001 Actuals, 2003 Adopted .</t>
  </si>
  <si>
    <r>
      <t>b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Debt Service schedule provided by King County Finance. </t>
    </r>
    <r>
      <rPr>
        <b/>
        <sz val="10"/>
        <rFont val="Arial"/>
        <family val="2"/>
      </rPr>
      <t xml:space="preserve"> "</t>
    </r>
  </si>
  <si>
    <r>
      <t>h</t>
    </r>
    <r>
      <rPr>
        <sz val="10"/>
        <rFont val="Arial"/>
        <family val="2"/>
      </rPr>
      <t xml:space="preserve">  Interfund interest payments only through 2003, with capitalization of Transfer Development Credits (TDC) Program from 2004 through 2010. </t>
    </r>
    <r>
      <rPr>
        <b/>
        <sz val="10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</si>
</sst>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sz val="6"/>
      <name val="Small Fonts"/>
      <family val="0"/>
    </font>
    <font>
      <u val="single"/>
      <sz val="10"/>
      <color indexed="12"/>
      <name val="MS Sans Serif"/>
      <family val="0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/>
    </xf>
    <xf numFmtId="38" fontId="7" fillId="0" borderId="2" xfId="0" applyNumberFormat="1" applyFont="1" applyFill="1" applyBorder="1" applyAlignment="1">
      <alignment/>
    </xf>
    <xf numFmtId="38" fontId="7" fillId="0" borderId="2" xfId="0" applyNumberFormat="1" applyFont="1" applyBorder="1" applyAlignment="1">
      <alignment/>
    </xf>
    <xf numFmtId="38" fontId="7" fillId="2" borderId="2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38" fontId="7" fillId="0" borderId="0" xfId="0" applyNumberFormat="1" applyFont="1" applyFill="1" applyBorder="1" applyAlignment="1">
      <alignment/>
    </xf>
    <xf numFmtId="38" fontId="7" fillId="0" borderId="0" xfId="0" applyNumberFormat="1" applyFont="1" applyBorder="1" applyAlignment="1">
      <alignment/>
    </xf>
    <xf numFmtId="38" fontId="7" fillId="2" borderId="0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Border="1" applyAlignment="1">
      <alignment/>
    </xf>
    <xf numFmtId="38" fontId="0" fillId="2" borderId="0" xfId="0" applyNumberFormat="1" applyFont="1" applyFill="1" applyBorder="1" applyAlignment="1">
      <alignment/>
    </xf>
    <xf numFmtId="0" fontId="0" fillId="0" borderId="3" xfId="0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Border="1" applyAlignment="1">
      <alignment/>
    </xf>
    <xf numFmtId="38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38" fontId="0" fillId="0" borderId="4" xfId="0" applyNumberForma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2" xfId="0" applyNumberFormat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0" borderId="2" xfId="0" applyNumberFormat="1" applyFill="1" applyBorder="1" applyAlignment="1">
      <alignment/>
    </xf>
    <xf numFmtId="38" fontId="0" fillId="2" borderId="2" xfId="0" applyNumberFormat="1" applyFont="1" applyFill="1" applyBorder="1" applyAlignment="1">
      <alignment/>
    </xf>
    <xf numFmtId="38" fontId="0" fillId="2" borderId="2" xfId="0" applyNumberFormat="1" applyFill="1" applyBorder="1" applyAlignment="1">
      <alignment/>
    </xf>
    <xf numFmtId="38" fontId="0" fillId="0" borderId="4" xfId="0" applyNumberFormat="1" applyFill="1" applyBorder="1" applyAlignment="1">
      <alignment/>
    </xf>
    <xf numFmtId="38" fontId="0" fillId="2" borderId="4" xfId="0" applyNumberForma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center"/>
    </xf>
    <xf numFmtId="38" fontId="7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Border="1" applyAlignment="1">
      <alignment/>
    </xf>
    <xf numFmtId="164" fontId="9" fillId="0" borderId="4" xfId="17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5" xfId="0" applyFont="1" applyBorder="1" applyAlignment="1">
      <alignment/>
    </xf>
    <xf numFmtId="38" fontId="7" fillId="0" borderId="4" xfId="0" applyNumberFormat="1" applyFont="1" applyFill="1" applyBorder="1" applyAlignment="1">
      <alignment/>
    </xf>
    <xf numFmtId="38" fontId="7" fillId="2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38" fontId="0" fillId="2" borderId="0" xfId="0" applyNumberFormat="1" applyFill="1" applyAlignment="1">
      <alignment/>
    </xf>
    <xf numFmtId="38" fontId="0" fillId="0" borderId="0" xfId="0" applyNumberFormat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8" fontId="10" fillId="2" borderId="0" xfId="0" applyNumberFormat="1" applyFont="1" applyFill="1" applyAlignment="1">
      <alignment/>
    </xf>
    <xf numFmtId="38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64" fontId="0" fillId="2" borderId="0" xfId="17" applyNumberFormat="1" applyFill="1" applyAlignment="1">
      <alignment/>
    </xf>
    <xf numFmtId="10" fontId="0" fillId="0" borderId="0" xfId="24" applyNumberFormat="1" applyFill="1" applyBorder="1" applyAlignment="1">
      <alignment/>
    </xf>
    <xf numFmtId="10" fontId="0" fillId="2" borderId="0" xfId="24" applyNumberFormat="1" applyFill="1" applyBorder="1" applyAlignment="1">
      <alignment/>
    </xf>
    <xf numFmtId="9" fontId="7" fillId="0" borderId="2" xfId="24" applyFont="1" applyBorder="1" applyAlignment="1">
      <alignment/>
    </xf>
    <xf numFmtId="38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8" fontId="0" fillId="0" borderId="0" xfId="0" applyNumberFormat="1" applyBorder="1" applyAlignment="1">
      <alignment horizontal="right"/>
    </xf>
  </cellXfs>
  <cellStyles count="11">
    <cellStyle name="Normal" xfId="0"/>
    <cellStyle name="1)" xfId="15"/>
    <cellStyle name="2)" xfId="16"/>
    <cellStyle name="Comma" xfId="17"/>
    <cellStyle name="Comma [0]" xfId="18"/>
    <cellStyle name="Currency" xfId="19"/>
    <cellStyle name="Currency [0]" xfId="20"/>
    <cellStyle name="Followed Hyperlink" xfId="21"/>
    <cellStyle name="Footnote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00\MBase_Essbase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01%20Adopted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%202001%20Financial%20P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2\2002%20Budget%20Process\Requested-Proposed\DNRA\GIS%20Adopted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3"/>
      <sheetName val="QryOrdinanceMerge"/>
      <sheetName val="QryRevenue"/>
      <sheetName val="QryFTE"/>
      <sheetName val="QryTLPMerge"/>
      <sheetName val="EsbaseRetrieveSort"/>
      <sheetName val="AccessTable"/>
    </sheetNames>
    <sheetDataSet>
      <sheetData sheetId="5">
        <row r="4">
          <cell r="B4" t="str">
            <v>0010</v>
          </cell>
          <cell r="C4" t="str">
            <v>Current Expense</v>
          </cell>
          <cell r="D4" t="str">
            <v>County Council</v>
          </cell>
          <cell r="E4">
            <v>65</v>
          </cell>
          <cell r="F4">
            <v>0</v>
          </cell>
          <cell r="G4">
            <v>65</v>
          </cell>
          <cell r="H4">
            <v>0</v>
          </cell>
          <cell r="I4">
            <v>65</v>
          </cell>
          <cell r="J4" t="e">
            <v>#REF!</v>
          </cell>
        </row>
        <row r="5">
          <cell r="B5" t="str">
            <v>0020</v>
          </cell>
          <cell r="C5" t="str">
            <v>Current Expense</v>
          </cell>
          <cell r="D5" t="str">
            <v>Council Administration</v>
          </cell>
          <cell r="E5">
            <v>65.5</v>
          </cell>
          <cell r="F5">
            <v>0</v>
          </cell>
          <cell r="G5">
            <v>65.5</v>
          </cell>
          <cell r="H5">
            <v>0</v>
          </cell>
          <cell r="I5">
            <v>65.5</v>
          </cell>
          <cell r="J5" t="e">
            <v>#REF!</v>
          </cell>
        </row>
        <row r="6">
          <cell r="B6" t="str">
            <v>0030</v>
          </cell>
          <cell r="C6" t="str">
            <v>Current Expense</v>
          </cell>
          <cell r="D6" t="str">
            <v>Hearing Examiner</v>
          </cell>
          <cell r="E6">
            <v>7</v>
          </cell>
          <cell r="F6">
            <v>0</v>
          </cell>
          <cell r="G6">
            <v>7</v>
          </cell>
          <cell r="H6">
            <v>0</v>
          </cell>
          <cell r="I6">
            <v>7</v>
          </cell>
          <cell r="J6" t="e">
            <v>#REF!</v>
          </cell>
        </row>
        <row r="7">
          <cell r="B7" t="str">
            <v>0040</v>
          </cell>
          <cell r="C7" t="str">
            <v>Current Expense</v>
          </cell>
          <cell r="D7" t="str">
            <v>Council Auditor</v>
          </cell>
          <cell r="E7">
            <v>12</v>
          </cell>
          <cell r="F7">
            <v>0</v>
          </cell>
          <cell r="G7">
            <v>12</v>
          </cell>
          <cell r="H7">
            <v>0</v>
          </cell>
          <cell r="I7">
            <v>12</v>
          </cell>
          <cell r="J7" t="e">
            <v>#REF!</v>
          </cell>
        </row>
        <row r="8">
          <cell r="B8" t="str">
            <v>0050</v>
          </cell>
          <cell r="C8" t="str">
            <v>Current Expense</v>
          </cell>
          <cell r="D8" t="str">
            <v>Ombudsman/Tax Advisor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 t="e">
            <v>#REF!</v>
          </cell>
        </row>
        <row r="9">
          <cell r="B9" t="str">
            <v>0060</v>
          </cell>
          <cell r="C9" t="str">
            <v>Current Expense</v>
          </cell>
          <cell r="D9" t="str">
            <v>King County Civic Television</v>
          </cell>
          <cell r="E9">
            <v>7</v>
          </cell>
          <cell r="F9">
            <v>0</v>
          </cell>
          <cell r="G9">
            <v>7</v>
          </cell>
          <cell r="H9">
            <v>0</v>
          </cell>
          <cell r="I9">
            <v>7</v>
          </cell>
          <cell r="J9" t="e">
            <v>#REF!</v>
          </cell>
        </row>
        <row r="10">
          <cell r="B10" t="str">
            <v>0070</v>
          </cell>
          <cell r="C10" t="str">
            <v>Current Expense</v>
          </cell>
          <cell r="D10" t="str">
            <v>Board of Appeals</v>
          </cell>
          <cell r="E10">
            <v>4</v>
          </cell>
          <cell r="F10">
            <v>0</v>
          </cell>
          <cell r="G10">
            <v>4</v>
          </cell>
          <cell r="H10">
            <v>0</v>
          </cell>
          <cell r="I10">
            <v>4</v>
          </cell>
          <cell r="J10" t="e">
            <v>#REF!</v>
          </cell>
        </row>
        <row r="11">
          <cell r="B11" t="str">
            <v>0110</v>
          </cell>
          <cell r="C11" t="str">
            <v>Current Expense</v>
          </cell>
          <cell r="D11" t="str">
            <v>County Executive</v>
          </cell>
          <cell r="E11">
            <v>2</v>
          </cell>
          <cell r="F11">
            <v>0</v>
          </cell>
          <cell r="G11">
            <v>2</v>
          </cell>
          <cell r="H11">
            <v>0</v>
          </cell>
          <cell r="I11">
            <v>2</v>
          </cell>
          <cell r="J11" t="e">
            <v>#REF!</v>
          </cell>
        </row>
        <row r="12">
          <cell r="B12" t="str">
            <v>0120</v>
          </cell>
          <cell r="C12" t="str">
            <v>Current Expense</v>
          </cell>
          <cell r="D12" t="str">
            <v>Deputy County Executive</v>
          </cell>
          <cell r="E12">
            <v>27</v>
          </cell>
          <cell r="F12">
            <v>1</v>
          </cell>
          <cell r="G12">
            <v>28</v>
          </cell>
          <cell r="H12">
            <v>0</v>
          </cell>
          <cell r="I12">
            <v>28</v>
          </cell>
          <cell r="J12" t="e">
            <v>#REF!</v>
          </cell>
        </row>
        <row r="13">
          <cell r="B13" t="str">
            <v>0140</v>
          </cell>
          <cell r="C13" t="str">
            <v>Current Expense</v>
          </cell>
          <cell r="D13" t="str">
            <v>Budget Office</v>
          </cell>
          <cell r="E13">
            <v>37</v>
          </cell>
          <cell r="F13">
            <v>0</v>
          </cell>
          <cell r="G13">
            <v>37</v>
          </cell>
          <cell r="H13">
            <v>0</v>
          </cell>
          <cell r="I13">
            <v>37</v>
          </cell>
          <cell r="J13" t="e">
            <v>#REF!</v>
          </cell>
        </row>
        <row r="14">
          <cell r="B14" t="str">
            <v>0150</v>
          </cell>
          <cell r="C14" t="str">
            <v>Current Expense</v>
          </cell>
          <cell r="D14" t="str">
            <v>Finance - CX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e">
            <v>#REF!</v>
          </cell>
        </row>
        <row r="15">
          <cell r="B15" t="str">
            <v>0180</v>
          </cell>
          <cell r="C15" t="str">
            <v>Current Expense</v>
          </cell>
          <cell r="D15" t="str">
            <v>Office of Regional Policy &amp; Planning</v>
          </cell>
          <cell r="E15">
            <v>26.5</v>
          </cell>
          <cell r="F15">
            <v>2</v>
          </cell>
          <cell r="G15">
            <v>28.5</v>
          </cell>
          <cell r="H15">
            <v>0</v>
          </cell>
          <cell r="I15">
            <v>29.5</v>
          </cell>
          <cell r="J15" t="e">
            <v>#REF!</v>
          </cell>
        </row>
        <row r="16">
          <cell r="B16" t="str">
            <v>0200</v>
          </cell>
          <cell r="C16" t="str">
            <v>Current Expense</v>
          </cell>
          <cell r="D16" t="str">
            <v>Sheriff</v>
          </cell>
          <cell r="E16">
            <v>872</v>
          </cell>
          <cell r="F16">
            <v>7</v>
          </cell>
          <cell r="G16">
            <v>879</v>
          </cell>
          <cell r="H16">
            <v>32</v>
          </cell>
          <cell r="I16">
            <v>912</v>
          </cell>
          <cell r="J16" t="e">
            <v>#REF!</v>
          </cell>
        </row>
        <row r="17">
          <cell r="B17" t="str">
            <v>0205</v>
          </cell>
          <cell r="C17" t="str">
            <v>Current Expense</v>
          </cell>
          <cell r="D17" t="str">
            <v>Drug Enforcement Forefeits</v>
          </cell>
          <cell r="E17">
            <v>2</v>
          </cell>
          <cell r="F17">
            <v>0</v>
          </cell>
          <cell r="G17">
            <v>2</v>
          </cell>
          <cell r="H17">
            <v>0</v>
          </cell>
          <cell r="I17">
            <v>2</v>
          </cell>
          <cell r="J17" t="e">
            <v>#REF!</v>
          </cell>
        </row>
        <row r="18">
          <cell r="B18" t="str">
            <v>0305</v>
          </cell>
          <cell r="C18" t="str">
            <v>Current Expense</v>
          </cell>
          <cell r="D18" t="str">
            <v>Office of Cultural Resources</v>
          </cell>
          <cell r="E18">
            <v>14</v>
          </cell>
          <cell r="F18">
            <v>0</v>
          </cell>
          <cell r="G18">
            <v>14</v>
          </cell>
          <cell r="H18">
            <v>0</v>
          </cell>
          <cell r="I18">
            <v>14</v>
          </cell>
          <cell r="J18" t="e">
            <v>#REF!</v>
          </cell>
        </row>
        <row r="19">
          <cell r="B19" t="str">
            <v>0340</v>
          </cell>
          <cell r="C19" t="str">
            <v>Current Expense</v>
          </cell>
          <cell r="D19" t="str">
            <v>Parks &amp; Recreation</v>
          </cell>
          <cell r="E19">
            <v>257.03</v>
          </cell>
          <cell r="F19">
            <v>1</v>
          </cell>
          <cell r="G19">
            <v>258.03</v>
          </cell>
          <cell r="H19">
            <v>-3.6</v>
          </cell>
          <cell r="I19">
            <v>254.43</v>
          </cell>
          <cell r="J19" t="e">
            <v>#REF!</v>
          </cell>
        </row>
        <row r="20">
          <cell r="B20" t="str">
            <v>0383</v>
          </cell>
          <cell r="C20" t="str">
            <v>Current Expense</v>
          </cell>
          <cell r="D20" t="str">
            <v>Resource Lands &amp; Open Space</v>
          </cell>
          <cell r="E20">
            <v>32</v>
          </cell>
          <cell r="F20">
            <v>-1</v>
          </cell>
          <cell r="G20">
            <v>31</v>
          </cell>
          <cell r="H20">
            <v>3</v>
          </cell>
          <cell r="I20">
            <v>34</v>
          </cell>
          <cell r="J20" t="e">
            <v>#REF!</v>
          </cell>
        </row>
        <row r="21">
          <cell r="B21" t="str">
            <v>0400</v>
          </cell>
          <cell r="C21" t="str">
            <v>Current Expense</v>
          </cell>
          <cell r="D21" t="str">
            <v>Information &amp; Administrative Services., Admin.</v>
          </cell>
          <cell r="E21">
            <v>13</v>
          </cell>
          <cell r="F21">
            <v>0</v>
          </cell>
          <cell r="G21">
            <v>13</v>
          </cell>
          <cell r="H21">
            <v>1</v>
          </cell>
          <cell r="I21">
            <v>14</v>
          </cell>
          <cell r="J21" t="e">
            <v>#REF!</v>
          </cell>
        </row>
        <row r="22">
          <cell r="B22" t="str">
            <v>0401</v>
          </cell>
          <cell r="C22" t="str">
            <v>Current Expense</v>
          </cell>
          <cell r="D22" t="str">
            <v>Office of Emergency Management</v>
          </cell>
          <cell r="E22">
            <v>7</v>
          </cell>
          <cell r="F22">
            <v>0</v>
          </cell>
          <cell r="G22">
            <v>7</v>
          </cell>
          <cell r="H22">
            <v>0</v>
          </cell>
          <cell r="I22">
            <v>7</v>
          </cell>
          <cell r="J22" t="e">
            <v>#REF!</v>
          </cell>
        </row>
        <row r="23">
          <cell r="B23" t="str">
            <v>0410</v>
          </cell>
          <cell r="C23" t="str">
            <v>Current Expense</v>
          </cell>
          <cell r="D23" t="str">
            <v>Licensing &amp; Regulatory Services</v>
          </cell>
          <cell r="E23">
            <v>91</v>
          </cell>
          <cell r="F23">
            <v>0</v>
          </cell>
          <cell r="G23">
            <v>91</v>
          </cell>
          <cell r="H23">
            <v>3</v>
          </cell>
          <cell r="I23">
            <v>94</v>
          </cell>
          <cell r="J23" t="e">
            <v>#REF!</v>
          </cell>
        </row>
        <row r="24">
          <cell r="B24" t="str">
            <v>0420</v>
          </cell>
          <cell r="C24" t="str">
            <v>Current Expense</v>
          </cell>
          <cell r="D24" t="str">
            <v>Office of Human Resources Management</v>
          </cell>
          <cell r="E24">
            <v>78</v>
          </cell>
          <cell r="F24">
            <v>-3.5</v>
          </cell>
          <cell r="G24">
            <v>74.5</v>
          </cell>
          <cell r="H24">
            <v>0.5</v>
          </cell>
          <cell r="I24">
            <v>75</v>
          </cell>
          <cell r="J24" t="e">
            <v>#REF!</v>
          </cell>
        </row>
        <row r="25">
          <cell r="B25" t="str">
            <v>0437</v>
          </cell>
          <cell r="C25" t="str">
            <v>Current Expense</v>
          </cell>
          <cell r="D25" t="str">
            <v>Cable Communications</v>
          </cell>
          <cell r="E25">
            <v>16</v>
          </cell>
          <cell r="F25">
            <v>0</v>
          </cell>
          <cell r="G25">
            <v>16</v>
          </cell>
          <cell r="H25">
            <v>0</v>
          </cell>
          <cell r="I25">
            <v>16</v>
          </cell>
          <cell r="J25" t="e">
            <v>#REF!</v>
          </cell>
        </row>
        <row r="26">
          <cell r="B26" t="str">
            <v>0440</v>
          </cell>
          <cell r="C26" t="str">
            <v>Current Expense</v>
          </cell>
          <cell r="D26" t="str">
            <v>Property Services</v>
          </cell>
          <cell r="E26">
            <v>36</v>
          </cell>
          <cell r="F26">
            <v>0</v>
          </cell>
          <cell r="G26">
            <v>36</v>
          </cell>
          <cell r="H26">
            <v>0</v>
          </cell>
          <cell r="I26">
            <v>36</v>
          </cell>
          <cell r="J26" t="e">
            <v>#REF!</v>
          </cell>
        </row>
        <row r="27">
          <cell r="B27" t="str">
            <v>0450</v>
          </cell>
          <cell r="C27" t="str">
            <v>Current Expense</v>
          </cell>
          <cell r="D27" t="str">
            <v>Facilities Management--CX</v>
          </cell>
          <cell r="E27">
            <v>33.4</v>
          </cell>
          <cell r="F27">
            <v>0</v>
          </cell>
          <cell r="G27">
            <v>33.4</v>
          </cell>
          <cell r="H27">
            <v>2</v>
          </cell>
          <cell r="I27">
            <v>35.4</v>
          </cell>
          <cell r="J27" t="e">
            <v>#REF!</v>
          </cell>
        </row>
        <row r="28">
          <cell r="B28" t="str">
            <v>0470</v>
          </cell>
          <cell r="C28" t="str">
            <v>Current Expense</v>
          </cell>
          <cell r="D28" t="str">
            <v>Records &amp; Elections</v>
          </cell>
          <cell r="E28">
            <v>80.63</v>
          </cell>
          <cell r="F28">
            <v>0</v>
          </cell>
          <cell r="G28">
            <v>80.63</v>
          </cell>
          <cell r="H28">
            <v>1.98</v>
          </cell>
          <cell r="I28">
            <v>82.61</v>
          </cell>
          <cell r="J28" t="e">
            <v>#REF!</v>
          </cell>
        </row>
        <row r="29">
          <cell r="B29" t="str">
            <v>0500</v>
          </cell>
          <cell r="C29" t="str">
            <v>Current Expense</v>
          </cell>
          <cell r="D29" t="str">
            <v>Prosecuting Attorney</v>
          </cell>
          <cell r="E29">
            <v>443.11</v>
          </cell>
          <cell r="F29">
            <v>-0</v>
          </cell>
          <cell r="G29">
            <v>443.1</v>
          </cell>
          <cell r="H29">
            <v>9</v>
          </cell>
          <cell r="I29">
            <v>452.1</v>
          </cell>
          <cell r="J29" t="e">
            <v>#REF!</v>
          </cell>
        </row>
        <row r="30">
          <cell r="B30" t="str">
            <v>0501</v>
          </cell>
          <cell r="C30" t="str">
            <v>Current Expense</v>
          </cell>
          <cell r="D30" t="str">
            <v>Prosecuting Attorney Antiprofiteering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e">
            <v>#REF!</v>
          </cell>
        </row>
        <row r="31">
          <cell r="B31" t="str">
            <v>0510</v>
          </cell>
          <cell r="C31" t="str">
            <v>Current Expense</v>
          </cell>
          <cell r="D31" t="str">
            <v>Superior Court</v>
          </cell>
          <cell r="E31">
            <v>270.5</v>
          </cell>
          <cell r="F31">
            <v>-0.9</v>
          </cell>
          <cell r="G31">
            <v>269.6</v>
          </cell>
          <cell r="H31">
            <v>11.8</v>
          </cell>
          <cell r="I31">
            <v>281.4</v>
          </cell>
          <cell r="J31" t="e">
            <v>#REF!</v>
          </cell>
        </row>
        <row r="32">
          <cell r="B32" t="str">
            <v>0530</v>
          </cell>
          <cell r="C32" t="str">
            <v>Current Expense</v>
          </cell>
          <cell r="D32" t="str">
            <v>District Court</v>
          </cell>
          <cell r="E32">
            <v>254.44</v>
          </cell>
          <cell r="F32">
            <v>-0.34</v>
          </cell>
          <cell r="G32">
            <v>254.1</v>
          </cell>
          <cell r="H32">
            <v>10.5</v>
          </cell>
          <cell r="I32">
            <v>264.6</v>
          </cell>
          <cell r="J32" t="e">
            <v>#REF!</v>
          </cell>
        </row>
        <row r="33">
          <cell r="B33" t="str">
            <v>0540</v>
          </cell>
          <cell r="C33" t="str">
            <v>Current Expense</v>
          </cell>
          <cell r="D33" t="str">
            <v>Judicial Administration</v>
          </cell>
          <cell r="E33">
            <v>175</v>
          </cell>
          <cell r="F33">
            <v>1</v>
          </cell>
          <cell r="G33">
            <v>176</v>
          </cell>
          <cell r="H33">
            <v>6.5</v>
          </cell>
          <cell r="I33">
            <v>182.5</v>
          </cell>
          <cell r="J33" t="e">
            <v>#REF!</v>
          </cell>
        </row>
        <row r="34">
          <cell r="B34" t="str">
            <v>0570</v>
          </cell>
          <cell r="C34" t="str">
            <v>Current Expense</v>
          </cell>
          <cell r="D34" t="str">
            <v>Youth Services</v>
          </cell>
          <cell r="E34">
            <v>278.28</v>
          </cell>
          <cell r="F34">
            <v>2</v>
          </cell>
          <cell r="G34">
            <v>280.28</v>
          </cell>
          <cell r="H34">
            <v>0.75</v>
          </cell>
          <cell r="I34">
            <v>281.03</v>
          </cell>
          <cell r="J34" t="e">
            <v>#REF!</v>
          </cell>
        </row>
        <row r="35">
          <cell r="B35" t="str">
            <v>0610</v>
          </cell>
          <cell r="C35" t="str">
            <v>Current Expense</v>
          </cell>
          <cell r="D35" t="str">
            <v>State Auditor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e">
            <v>#REF!</v>
          </cell>
        </row>
        <row r="36">
          <cell r="B36" t="str">
            <v>0630</v>
          </cell>
          <cell r="C36" t="str">
            <v>Current Expense</v>
          </cell>
          <cell r="D36" t="str">
            <v>Boundary Review Board</v>
          </cell>
          <cell r="E36">
            <v>2.5</v>
          </cell>
          <cell r="F36">
            <v>0</v>
          </cell>
          <cell r="G36">
            <v>2.5</v>
          </cell>
          <cell r="H36">
            <v>-0.5</v>
          </cell>
          <cell r="I36">
            <v>2</v>
          </cell>
          <cell r="J36" t="e">
            <v>#REF!</v>
          </cell>
        </row>
        <row r="37">
          <cell r="B37" t="str">
            <v>0650</v>
          </cell>
          <cell r="C37" t="str">
            <v>Current Expense</v>
          </cell>
          <cell r="D37" t="str">
            <v>Special Programs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e">
            <v>#REF!</v>
          </cell>
        </row>
        <row r="38">
          <cell r="B38" t="str">
            <v>0654</v>
          </cell>
          <cell r="C38" t="str">
            <v>Current Expense</v>
          </cell>
          <cell r="D38" t="str">
            <v>Salary &amp; Wage Contingency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e">
            <v>#REF!</v>
          </cell>
        </row>
        <row r="39">
          <cell r="B39" t="str">
            <v>0655</v>
          </cell>
          <cell r="C39" t="str">
            <v>Current Expense</v>
          </cell>
          <cell r="D39" t="str">
            <v>Executive Contingency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e">
            <v>#REF!</v>
          </cell>
        </row>
        <row r="40">
          <cell r="B40" t="str">
            <v>0656</v>
          </cell>
          <cell r="C40" t="str">
            <v>Current Expense</v>
          </cell>
          <cell r="D40" t="str">
            <v>Internal Support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e">
            <v>#REF!</v>
          </cell>
        </row>
        <row r="41">
          <cell r="B41" t="str">
            <v>0670</v>
          </cell>
          <cell r="C41" t="str">
            <v>Current Expense</v>
          </cell>
          <cell r="D41" t="str">
            <v>Assessments</v>
          </cell>
          <cell r="E41">
            <v>242.7</v>
          </cell>
          <cell r="F41">
            <v>0</v>
          </cell>
          <cell r="G41">
            <v>242.7</v>
          </cell>
          <cell r="H41">
            <v>4</v>
          </cell>
          <cell r="I41">
            <v>246.7</v>
          </cell>
          <cell r="J41" t="e">
            <v>#REF!</v>
          </cell>
        </row>
        <row r="42">
          <cell r="B42" t="str">
            <v>0690</v>
          </cell>
          <cell r="C42" t="str">
            <v>Current Expense</v>
          </cell>
          <cell r="D42" t="str">
            <v>CX Transfers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e">
            <v>#REF!</v>
          </cell>
        </row>
        <row r="43">
          <cell r="B43" t="str">
            <v>0910</v>
          </cell>
          <cell r="C43" t="str">
            <v>Current Expense</v>
          </cell>
          <cell r="D43" t="str">
            <v>Adult Detention</v>
          </cell>
          <cell r="E43">
            <v>818</v>
          </cell>
          <cell r="F43">
            <v>0.25</v>
          </cell>
          <cell r="G43">
            <v>818.25</v>
          </cell>
          <cell r="H43">
            <v>6.92</v>
          </cell>
          <cell r="I43">
            <v>825.17</v>
          </cell>
          <cell r="J43" t="e">
            <v>#REF!</v>
          </cell>
        </row>
        <row r="44">
          <cell r="B44" t="str">
            <v>0934</v>
          </cell>
          <cell r="C44" t="str">
            <v>Current Expense</v>
          </cell>
          <cell r="D44" t="str">
            <v>Community Services</v>
          </cell>
          <cell r="E44">
            <v>38.15</v>
          </cell>
          <cell r="F44">
            <v>0</v>
          </cell>
          <cell r="G44">
            <v>38.15</v>
          </cell>
          <cell r="H44">
            <v>1.39</v>
          </cell>
          <cell r="I44">
            <v>39.04</v>
          </cell>
          <cell r="J44" t="e">
            <v>#REF!</v>
          </cell>
        </row>
        <row r="45">
          <cell r="B45" t="str">
            <v>0950</v>
          </cell>
          <cell r="C45" t="str">
            <v>Current Expense</v>
          </cell>
          <cell r="D45" t="str">
            <v>Public Defense</v>
          </cell>
          <cell r="E45">
            <v>23.5</v>
          </cell>
          <cell r="F45">
            <v>0</v>
          </cell>
          <cell r="G45">
            <v>23.5</v>
          </cell>
          <cell r="H45">
            <v>1</v>
          </cell>
          <cell r="I45">
            <v>24.5</v>
          </cell>
          <cell r="J45" t="e">
            <v>#REF!</v>
          </cell>
        </row>
        <row r="46">
          <cell r="B46" t="str">
            <v>0651</v>
          </cell>
          <cell r="C46" t="str">
            <v>Sales Tax Reserve Contingency</v>
          </cell>
          <cell r="D46" t="str">
            <v>Sales Tax Reserve Contingency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 t="e">
            <v>#REF!</v>
          </cell>
        </row>
        <row r="47">
          <cell r="B47" t="str">
            <v>0680</v>
          </cell>
          <cell r="C47" t="str">
            <v>Children &amp; Family Set-Aside</v>
          </cell>
          <cell r="D47" t="str">
            <v>Children/Family Services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e">
            <v>#REF!</v>
          </cell>
        </row>
        <row r="48">
          <cell r="B48" t="str">
            <v>0914</v>
          </cell>
          <cell r="C48" t="str">
            <v>Inmate Welfare</v>
          </cell>
          <cell r="D48" t="str">
            <v>Inmate Welfare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e">
            <v>#REF!</v>
          </cell>
        </row>
        <row r="49">
          <cell r="B49" t="str">
            <v>0142</v>
          </cell>
          <cell r="C49" t="str">
            <v>Criminal Justice</v>
          </cell>
          <cell r="D49" t="str">
            <v>Budget (OBSP)/CJ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e">
            <v>#REF!</v>
          </cell>
        </row>
        <row r="50">
          <cell r="B50" t="str">
            <v>0201</v>
          </cell>
          <cell r="C50" t="str">
            <v>Criminal Justice</v>
          </cell>
          <cell r="D50" t="str">
            <v>Sheriff/CJ</v>
          </cell>
          <cell r="E50">
            <v>46.5</v>
          </cell>
          <cell r="F50">
            <v>0</v>
          </cell>
          <cell r="G50">
            <v>46.5</v>
          </cell>
          <cell r="H50">
            <v>0</v>
          </cell>
          <cell r="I50">
            <v>46.5</v>
          </cell>
          <cell r="J50" t="e">
            <v>#REF!</v>
          </cell>
        </row>
        <row r="51">
          <cell r="B51" t="str">
            <v>0339</v>
          </cell>
          <cell r="C51" t="str">
            <v>Criminal Justice</v>
          </cell>
          <cell r="D51" t="str">
            <v>Parks &amp; Recreation/CJ</v>
          </cell>
          <cell r="E51">
            <v>3</v>
          </cell>
          <cell r="F51">
            <v>0</v>
          </cell>
          <cell r="G51">
            <v>3</v>
          </cell>
          <cell r="H51">
            <v>0</v>
          </cell>
          <cell r="I51">
            <v>3</v>
          </cell>
          <cell r="J51" t="e">
            <v>#REF!</v>
          </cell>
        </row>
        <row r="52">
          <cell r="B52" t="str">
            <v>0502</v>
          </cell>
          <cell r="C52" t="str">
            <v>Criminal Justice</v>
          </cell>
          <cell r="D52" t="str">
            <v>Prosecuting Attorney/CJ</v>
          </cell>
          <cell r="E52">
            <v>46</v>
          </cell>
          <cell r="F52">
            <v>0</v>
          </cell>
          <cell r="G52">
            <v>46</v>
          </cell>
          <cell r="H52">
            <v>0</v>
          </cell>
          <cell r="I52">
            <v>46</v>
          </cell>
          <cell r="J52" t="e">
            <v>#REF!</v>
          </cell>
        </row>
        <row r="53">
          <cell r="B53" t="str">
            <v>0512</v>
          </cell>
          <cell r="C53" t="str">
            <v>Criminal Justice</v>
          </cell>
          <cell r="D53" t="str">
            <v>Superior Court/CJ</v>
          </cell>
          <cell r="E53">
            <v>8</v>
          </cell>
          <cell r="F53">
            <v>0</v>
          </cell>
          <cell r="G53">
            <v>8</v>
          </cell>
          <cell r="H53">
            <v>1</v>
          </cell>
          <cell r="I53">
            <v>9</v>
          </cell>
          <cell r="J53" t="e">
            <v>#REF!</v>
          </cell>
        </row>
        <row r="54">
          <cell r="B54" t="str">
            <v>0532</v>
          </cell>
          <cell r="C54" t="str">
            <v>Criminal Justice</v>
          </cell>
          <cell r="D54" t="str">
            <v>District Court/CJ</v>
          </cell>
          <cell r="E54">
            <v>26.66</v>
          </cell>
          <cell r="F54">
            <v>0.34</v>
          </cell>
          <cell r="G54">
            <v>27</v>
          </cell>
          <cell r="H54">
            <v>0</v>
          </cell>
          <cell r="I54">
            <v>27</v>
          </cell>
          <cell r="J54" t="e">
            <v>#REF!</v>
          </cell>
        </row>
        <row r="55">
          <cell r="B55" t="str">
            <v>0542</v>
          </cell>
          <cell r="C55" t="str">
            <v>Criminal Justice</v>
          </cell>
          <cell r="D55" t="str">
            <v>Judicial Administration/CJ</v>
          </cell>
          <cell r="E55">
            <v>9.5</v>
          </cell>
          <cell r="F55">
            <v>0</v>
          </cell>
          <cell r="G55">
            <v>9.5</v>
          </cell>
          <cell r="H55">
            <v>0</v>
          </cell>
          <cell r="I55">
            <v>9.5</v>
          </cell>
          <cell r="J55" t="e">
            <v>#REF!</v>
          </cell>
        </row>
        <row r="56">
          <cell r="B56" t="str">
            <v>0572</v>
          </cell>
          <cell r="C56" t="str">
            <v>Criminal Justice</v>
          </cell>
          <cell r="D56" t="str">
            <v>Youth Services/CJ</v>
          </cell>
          <cell r="E56">
            <v>34.75</v>
          </cell>
          <cell r="F56">
            <v>0</v>
          </cell>
          <cell r="G56">
            <v>34.75</v>
          </cell>
          <cell r="H56">
            <v>0</v>
          </cell>
          <cell r="I56">
            <v>34.75</v>
          </cell>
          <cell r="J56" t="e">
            <v>#REF!</v>
          </cell>
        </row>
        <row r="57">
          <cell r="B57" t="str">
            <v>0652</v>
          </cell>
          <cell r="C57" t="str">
            <v>Criminal Justice</v>
          </cell>
          <cell r="D57" t="str">
            <v>Special Programs/CJ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e">
            <v>#REF!</v>
          </cell>
        </row>
        <row r="58">
          <cell r="B58" t="str">
            <v>0692</v>
          </cell>
          <cell r="C58" t="str">
            <v>Criminal Justice</v>
          </cell>
          <cell r="D58" t="str">
            <v>Capital Projects Transfer/CJ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e">
            <v>#REF!</v>
          </cell>
        </row>
        <row r="59">
          <cell r="B59" t="str">
            <v>0693</v>
          </cell>
          <cell r="C59" t="str">
            <v>Criminal Justice</v>
          </cell>
          <cell r="D59" t="str">
            <v>Transfer to Other Funds/CJ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e">
            <v>#REF!</v>
          </cell>
        </row>
        <row r="60">
          <cell r="B60" t="str">
            <v>0912</v>
          </cell>
          <cell r="C60" t="str">
            <v>Criminal Justice</v>
          </cell>
          <cell r="D60" t="str">
            <v>Adult Detention/CJ</v>
          </cell>
          <cell r="E60">
            <v>3.75</v>
          </cell>
          <cell r="F60">
            <v>-3.75</v>
          </cell>
          <cell r="G60">
            <v>0</v>
          </cell>
          <cell r="H60">
            <v>0</v>
          </cell>
          <cell r="I60">
            <v>0</v>
          </cell>
          <cell r="J60" t="e">
            <v>#REF!</v>
          </cell>
        </row>
        <row r="61">
          <cell r="B61" t="str">
            <v>0932</v>
          </cell>
          <cell r="C61" t="str">
            <v>Criminal Justice</v>
          </cell>
          <cell r="D61" t="str">
            <v>Human Services/CJ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e">
            <v>#REF!</v>
          </cell>
        </row>
        <row r="62">
          <cell r="B62" t="str">
            <v>0952</v>
          </cell>
          <cell r="C62" t="str">
            <v>Criminal Justice</v>
          </cell>
          <cell r="D62" t="str">
            <v>Public Defense/CJ*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e">
            <v>#REF!</v>
          </cell>
        </row>
        <row r="63">
          <cell r="B63" t="str">
            <v>0726</v>
          </cell>
          <cell r="C63" t="str">
            <v>Road</v>
          </cell>
          <cell r="D63" t="str">
            <v>Stormwater Decant Program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e">
            <v>#REF!</v>
          </cell>
        </row>
        <row r="64">
          <cell r="B64" t="str">
            <v>0730</v>
          </cell>
          <cell r="C64" t="str">
            <v>Road</v>
          </cell>
          <cell r="D64" t="str">
            <v>Roads</v>
          </cell>
          <cell r="E64">
            <v>592</v>
          </cell>
          <cell r="F64">
            <v>0</v>
          </cell>
          <cell r="G64">
            <v>592</v>
          </cell>
          <cell r="H64">
            <v>6</v>
          </cell>
          <cell r="I64">
            <v>598</v>
          </cell>
          <cell r="J64" t="e">
            <v>#REF!</v>
          </cell>
        </row>
        <row r="65">
          <cell r="B65" t="str">
            <v>0734</v>
          </cell>
          <cell r="C65" t="str">
            <v>Road</v>
          </cell>
          <cell r="D65" t="str">
            <v>Roads Construction Transfer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e">
            <v>#REF!</v>
          </cell>
        </row>
        <row r="66">
          <cell r="B66" t="str">
            <v>0715</v>
          </cell>
          <cell r="C66" t="str">
            <v>Solid Waste Post Closure Landfill Maintenance</v>
          </cell>
          <cell r="D66" t="str">
            <v>Solid Waste Post-Closure Landfill Maintenance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e">
            <v>#REF!</v>
          </cell>
        </row>
        <row r="67">
          <cell r="B67" t="str">
            <v>0740</v>
          </cell>
          <cell r="C67" t="str">
            <v>River Improvement</v>
          </cell>
          <cell r="D67" t="str">
            <v>River Improvement</v>
          </cell>
          <cell r="E67">
            <v>18</v>
          </cell>
          <cell r="F67">
            <v>0</v>
          </cell>
          <cell r="G67">
            <v>18</v>
          </cell>
          <cell r="H67">
            <v>-3</v>
          </cell>
          <cell r="I67">
            <v>15</v>
          </cell>
          <cell r="J67" t="e">
            <v>#REF!</v>
          </cell>
        </row>
        <row r="68">
          <cell r="B68" t="str">
            <v>0480</v>
          </cell>
          <cell r="C68" t="str">
            <v>Veterans Relief  Services</v>
          </cell>
          <cell r="D68" t="str">
            <v>Veterans Services</v>
          </cell>
          <cell r="E68">
            <v>7</v>
          </cell>
          <cell r="F68">
            <v>0</v>
          </cell>
          <cell r="G68">
            <v>7</v>
          </cell>
          <cell r="H68">
            <v>0</v>
          </cell>
          <cell r="I68">
            <v>7</v>
          </cell>
          <cell r="J68" t="e">
            <v>#REF!</v>
          </cell>
        </row>
        <row r="69">
          <cell r="B69" t="str">
            <v>0920</v>
          </cell>
          <cell r="C69" t="str">
            <v>Developmental Disabilities</v>
          </cell>
          <cell r="D69" t="str">
            <v>Developmental Disabilities</v>
          </cell>
          <cell r="E69">
            <v>13.5</v>
          </cell>
          <cell r="F69">
            <v>0</v>
          </cell>
          <cell r="G69">
            <v>13.5</v>
          </cell>
          <cell r="H69">
            <v>0.5</v>
          </cell>
          <cell r="I69">
            <v>14</v>
          </cell>
          <cell r="J69" t="e">
            <v>#REF!</v>
          </cell>
        </row>
        <row r="70">
          <cell r="B70" t="str">
            <v>0935</v>
          </cell>
          <cell r="C70" t="str">
            <v>Developmental Disabilities</v>
          </cell>
          <cell r="D70" t="str">
            <v>Community &amp; Human Services, Admin.</v>
          </cell>
          <cell r="E70">
            <v>11.5</v>
          </cell>
          <cell r="F70">
            <v>-2</v>
          </cell>
          <cell r="G70">
            <v>9.5</v>
          </cell>
          <cell r="H70">
            <v>2.5</v>
          </cell>
          <cell r="I70">
            <v>12</v>
          </cell>
          <cell r="J70" t="e">
            <v>#REF!</v>
          </cell>
        </row>
        <row r="71">
          <cell r="B71" t="str">
            <v>0471</v>
          </cell>
          <cell r="C71" t="str">
            <v>Recorder's O &amp; M</v>
          </cell>
          <cell r="D71" t="str">
            <v>Recorder's O&amp;M</v>
          </cell>
          <cell r="E71">
            <v>5.5</v>
          </cell>
          <cell r="F71">
            <v>0</v>
          </cell>
          <cell r="G71">
            <v>5.5</v>
          </cell>
          <cell r="H71">
            <v>0</v>
          </cell>
          <cell r="I71">
            <v>5.5</v>
          </cell>
          <cell r="J71" t="e">
            <v>#REF!</v>
          </cell>
        </row>
        <row r="72">
          <cell r="B72" t="str">
            <v>0431</v>
          </cell>
          <cell r="C72" t="str">
            <v>E-911</v>
          </cell>
          <cell r="D72" t="str">
            <v>Enhanced-911</v>
          </cell>
          <cell r="E72">
            <v>4</v>
          </cell>
          <cell r="F72">
            <v>0</v>
          </cell>
          <cell r="G72">
            <v>4</v>
          </cell>
          <cell r="H72">
            <v>1</v>
          </cell>
          <cell r="I72">
            <v>5</v>
          </cell>
          <cell r="J72" t="e">
            <v>#REF!</v>
          </cell>
        </row>
        <row r="73">
          <cell r="B73" t="str">
            <v>0924</v>
          </cell>
          <cell r="C73" t="str">
            <v>Mental Health</v>
          </cell>
          <cell r="D73" t="str">
            <v>Mental Health</v>
          </cell>
          <cell r="E73">
            <v>66.25</v>
          </cell>
          <cell r="F73">
            <v>0</v>
          </cell>
          <cell r="G73">
            <v>66.25</v>
          </cell>
          <cell r="H73">
            <v>20</v>
          </cell>
          <cell r="I73">
            <v>88.25</v>
          </cell>
          <cell r="J73" t="e">
            <v>#REF!</v>
          </cell>
        </row>
        <row r="74">
          <cell r="B74" t="str">
            <v>0301</v>
          </cell>
          <cell r="C74" t="str">
            <v>Arts and Cultural Development</v>
          </cell>
          <cell r="D74" t="str">
            <v>Cultural Development</v>
          </cell>
          <cell r="E74">
            <v>7</v>
          </cell>
          <cell r="F74">
            <v>0</v>
          </cell>
          <cell r="G74">
            <v>7</v>
          </cell>
          <cell r="H74">
            <v>0</v>
          </cell>
          <cell r="I74">
            <v>7</v>
          </cell>
          <cell r="J74" t="e">
            <v>#REF!</v>
          </cell>
        </row>
        <row r="75">
          <cell r="B75" t="str">
            <v>0830</v>
          </cell>
          <cell r="C75" t="str">
            <v>Emergency Medical Services</v>
          </cell>
          <cell r="D75" t="str">
            <v>Emergency Medical Services (EMS)</v>
          </cell>
          <cell r="E75">
            <v>90.32</v>
          </cell>
          <cell r="F75">
            <v>-0</v>
          </cell>
          <cell r="G75">
            <v>90.32</v>
          </cell>
          <cell r="H75">
            <v>0.18</v>
          </cell>
          <cell r="I75">
            <v>90.5</v>
          </cell>
          <cell r="J75" t="e">
            <v>#REF!</v>
          </cell>
        </row>
        <row r="76">
          <cell r="B76" t="str">
            <v>0741</v>
          </cell>
          <cell r="C76" t="str">
            <v>Water and Land Resources</v>
          </cell>
          <cell r="D76" t="str">
            <v>Water &amp; Land Resources (SWM)</v>
          </cell>
          <cell r="E76">
            <v>299.82</v>
          </cell>
          <cell r="F76">
            <v>-0.01</v>
          </cell>
          <cell r="G76">
            <v>299.81</v>
          </cell>
          <cell r="H76">
            <v>10.75</v>
          </cell>
          <cell r="I76">
            <v>310.56</v>
          </cell>
          <cell r="J76" t="e">
            <v>#REF!</v>
          </cell>
        </row>
        <row r="77">
          <cell r="B77" t="str">
            <v>0208</v>
          </cell>
          <cell r="C77" t="str">
            <v>AFIS</v>
          </cell>
          <cell r="D77" t="str">
            <v>Automated Fingerprint Identification System</v>
          </cell>
          <cell r="E77">
            <v>75</v>
          </cell>
          <cell r="F77">
            <v>0</v>
          </cell>
          <cell r="G77">
            <v>75</v>
          </cell>
          <cell r="H77">
            <v>2</v>
          </cell>
          <cell r="I77">
            <v>77</v>
          </cell>
          <cell r="J77" t="e">
            <v>#REF!</v>
          </cell>
        </row>
        <row r="78">
          <cell r="B78" t="str">
            <v>0960</v>
          </cell>
          <cell r="C78" t="str">
            <v>Alcoholism &amp; Substance Abuse Services</v>
          </cell>
          <cell r="D78" t="str">
            <v>Alcoholism and Substance Abuse</v>
          </cell>
          <cell r="E78">
            <v>100</v>
          </cell>
          <cell r="F78">
            <v>0</v>
          </cell>
          <cell r="G78">
            <v>100</v>
          </cell>
          <cell r="H78">
            <v>-11</v>
          </cell>
          <cell r="I78">
            <v>89</v>
          </cell>
          <cell r="J78" t="e">
            <v>#REF!</v>
          </cell>
        </row>
        <row r="79">
          <cell r="B79" t="str">
            <v>0145</v>
          </cell>
          <cell r="C79" t="str">
            <v>REET #1</v>
          </cell>
          <cell r="D79" t="str">
            <v>Real Estate Excise Tax (REET #1)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e">
            <v>#REF!</v>
          </cell>
        </row>
        <row r="80">
          <cell r="B80" t="str">
            <v>0860</v>
          </cell>
          <cell r="C80" t="str">
            <v>Local Hazardous Waste</v>
          </cell>
          <cell r="D80" t="str">
            <v>Local Hazardous Waste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e">
            <v>#REF!</v>
          </cell>
        </row>
        <row r="81">
          <cell r="B81" t="str">
            <v>0355</v>
          </cell>
          <cell r="C81" t="str">
            <v>Youth Sports Facilities Grants</v>
          </cell>
          <cell r="D81" t="str">
            <v>Youth Sports Facilities Grant</v>
          </cell>
          <cell r="E81">
            <v>1</v>
          </cell>
          <cell r="F81">
            <v>0</v>
          </cell>
          <cell r="G81">
            <v>1</v>
          </cell>
          <cell r="H81">
            <v>0</v>
          </cell>
          <cell r="I81">
            <v>1</v>
          </cell>
          <cell r="J81" t="e">
            <v>#REF!</v>
          </cell>
        </row>
        <row r="82">
          <cell r="B82" t="str">
            <v>0149</v>
          </cell>
          <cell r="C82" t="str">
            <v>REET #2</v>
          </cell>
          <cell r="D82" t="str">
            <v>Real Estate Excise Tax (REET #2)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e">
            <v>#REF!</v>
          </cell>
        </row>
        <row r="83">
          <cell r="B83" t="str">
            <v>0384</v>
          </cell>
          <cell r="C83" t="str">
            <v>Noxious Weed</v>
          </cell>
          <cell r="D83" t="str">
            <v>Noxious Weed Control Program</v>
          </cell>
          <cell r="E83">
            <v>2.5</v>
          </cell>
          <cell r="F83">
            <v>0</v>
          </cell>
          <cell r="G83">
            <v>2.5</v>
          </cell>
          <cell r="H83">
            <v>0</v>
          </cell>
          <cell r="I83">
            <v>2.5</v>
          </cell>
          <cell r="J83" t="e">
            <v>#REF!</v>
          </cell>
        </row>
        <row r="84">
          <cell r="B84" t="str">
            <v>0325</v>
          </cell>
          <cell r="C84" t="str">
            <v>Development &amp; Environmental Service</v>
          </cell>
          <cell r="D84" t="str">
            <v>Development &amp; Environmental Svcs. (DDES)</v>
          </cell>
          <cell r="E84">
            <v>336</v>
          </cell>
          <cell r="F84">
            <v>-46.5</v>
          </cell>
          <cell r="G84">
            <v>289.5</v>
          </cell>
          <cell r="H84">
            <v>84.5</v>
          </cell>
          <cell r="I84">
            <v>374</v>
          </cell>
          <cell r="J84" t="e">
            <v>#REF!</v>
          </cell>
        </row>
        <row r="85">
          <cell r="B85" t="str">
            <v>0800</v>
          </cell>
          <cell r="C85" t="str">
            <v>Public Health</v>
          </cell>
          <cell r="D85" t="str">
            <v>Public Health</v>
          </cell>
          <cell r="E85">
            <v>1344.08</v>
          </cell>
          <cell r="F85">
            <v>-0.02</v>
          </cell>
          <cell r="G85">
            <v>1344.07</v>
          </cell>
          <cell r="H85">
            <v>9.549999999999994</v>
          </cell>
          <cell r="I85">
            <v>1353.62</v>
          </cell>
          <cell r="J85" t="e">
            <v>#REF!</v>
          </cell>
        </row>
        <row r="86">
          <cell r="B86" t="str">
            <v>0760</v>
          </cell>
          <cell r="C86" t="str">
            <v>Inter-County River Improvements</v>
          </cell>
          <cell r="D86" t="str">
            <v>Inter-County River Improvement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e">
            <v>#REF!</v>
          </cell>
        </row>
        <row r="87">
          <cell r="B87" t="str">
            <v>0341</v>
          </cell>
          <cell r="C87" t="str">
            <v>Parks Equipment Replacement</v>
          </cell>
          <cell r="D87" t="str">
            <v>Parks Equipment Replacement Fund (PERF)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 t="e">
            <v>#REF!</v>
          </cell>
        </row>
        <row r="88">
          <cell r="B88" t="str">
            <v>2140</v>
          </cell>
          <cell r="C88" t="str">
            <v>Grants</v>
          </cell>
          <cell r="D88" t="str">
            <v>Grants Fund</v>
          </cell>
          <cell r="E88">
            <v>70.77</v>
          </cell>
          <cell r="F88">
            <v>0</v>
          </cell>
          <cell r="G88">
            <v>70.77</v>
          </cell>
          <cell r="H88">
            <v>-2.76</v>
          </cell>
          <cell r="I88">
            <v>68.01</v>
          </cell>
          <cell r="J88" t="e">
            <v>#REF!</v>
          </cell>
        </row>
        <row r="89">
          <cell r="B89" t="str">
            <v>0936</v>
          </cell>
          <cell r="C89" t="str">
            <v>Work Training Program</v>
          </cell>
          <cell r="D89" t="str">
            <v>Youth Employment</v>
          </cell>
          <cell r="E89">
            <v>28.08</v>
          </cell>
          <cell r="F89">
            <v>0</v>
          </cell>
          <cell r="G89">
            <v>28.08</v>
          </cell>
          <cell r="H89">
            <v>0</v>
          </cell>
          <cell r="I89">
            <v>28.08</v>
          </cell>
          <cell r="J89" t="e">
            <v>#REF!</v>
          </cell>
        </row>
        <row r="90">
          <cell r="B90" t="str">
            <v>0356</v>
          </cell>
          <cell r="C90" t="str">
            <v>Federal Housing and Community Development</v>
          </cell>
          <cell r="D90" t="str">
            <v>Federal Housing &amp; Community Development.</v>
          </cell>
          <cell r="E90">
            <v>28.92</v>
          </cell>
          <cell r="F90">
            <v>-0.67</v>
          </cell>
          <cell r="G90">
            <v>28.25</v>
          </cell>
          <cell r="H90">
            <v>0.5</v>
          </cell>
          <cell r="I90">
            <v>28.75</v>
          </cell>
          <cell r="J90" t="e">
            <v>#REF!</v>
          </cell>
        </row>
        <row r="91">
          <cell r="B91" t="str">
            <v>0351</v>
          </cell>
          <cell r="C91" t="str">
            <v>Housing Opportunity</v>
          </cell>
          <cell r="D91" t="str">
            <v>Housing Opportunity Fund</v>
          </cell>
          <cell r="E91">
            <v>3.5</v>
          </cell>
          <cell r="F91">
            <v>0</v>
          </cell>
          <cell r="G91">
            <v>3.5</v>
          </cell>
          <cell r="H91">
            <v>1</v>
          </cell>
          <cell r="I91">
            <v>4.5</v>
          </cell>
          <cell r="J91" t="e">
            <v>#REF!</v>
          </cell>
        </row>
        <row r="92">
          <cell r="J92" t="e">
            <v>#REF!</v>
          </cell>
        </row>
        <row r="93">
          <cell r="B93" t="str">
            <v>0381</v>
          </cell>
          <cell r="C93" t="str">
            <v>Solid Waste</v>
          </cell>
          <cell r="D93" t="str">
            <v>Natural Resources Administration</v>
          </cell>
          <cell r="E93">
            <v>27.1</v>
          </cell>
          <cell r="F93">
            <v>0.5</v>
          </cell>
          <cell r="G93">
            <v>27.6</v>
          </cell>
          <cell r="H93">
            <v>9.5</v>
          </cell>
          <cell r="I93">
            <v>37.1</v>
          </cell>
          <cell r="J93" t="e">
            <v>#REF!</v>
          </cell>
        </row>
        <row r="94">
          <cell r="B94" t="str">
            <v>0706</v>
          </cell>
          <cell r="C94" t="str">
            <v>Solid Waste</v>
          </cell>
          <cell r="D94" t="str">
            <v>Solid Waste Marketing Commission</v>
          </cell>
          <cell r="E94">
            <v>9</v>
          </cell>
          <cell r="F94">
            <v>0</v>
          </cell>
          <cell r="G94">
            <v>9</v>
          </cell>
          <cell r="H94">
            <v>0</v>
          </cell>
          <cell r="I94">
            <v>9</v>
          </cell>
          <cell r="J94" t="e">
            <v>#REF!</v>
          </cell>
        </row>
        <row r="95">
          <cell r="B95" t="str">
            <v>0720</v>
          </cell>
          <cell r="C95" t="str">
            <v>Solid Waste</v>
          </cell>
          <cell r="D95" t="str">
            <v>Solid Waste</v>
          </cell>
          <cell r="E95">
            <v>386.17</v>
          </cell>
          <cell r="F95">
            <v>0</v>
          </cell>
          <cell r="G95">
            <v>386.17</v>
          </cell>
          <cell r="H95">
            <v>17.8</v>
          </cell>
          <cell r="I95">
            <v>403.97</v>
          </cell>
          <cell r="J95" t="e">
            <v>#REF!</v>
          </cell>
        </row>
        <row r="96">
          <cell r="B96" t="str">
            <v>0710</v>
          </cell>
          <cell r="C96" t="str">
            <v>Airport</v>
          </cell>
          <cell r="D96" t="str">
            <v>Airport</v>
          </cell>
          <cell r="E96">
            <v>44.5</v>
          </cell>
          <cell r="F96">
            <v>0</v>
          </cell>
          <cell r="G96">
            <v>44.5</v>
          </cell>
          <cell r="H96">
            <v>2</v>
          </cell>
          <cell r="I96">
            <v>46.5</v>
          </cell>
          <cell r="J96" t="e">
            <v>#REF!</v>
          </cell>
        </row>
        <row r="97">
          <cell r="B97" t="str">
            <v>0716</v>
          </cell>
          <cell r="C97" t="str">
            <v>Airport</v>
          </cell>
          <cell r="D97" t="str">
            <v>Airport Construction Transfer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 t="e">
            <v>#REF!</v>
          </cell>
        </row>
        <row r="98">
          <cell r="B98" t="str">
            <v>0290</v>
          </cell>
          <cell r="C98" t="str">
            <v>Stadium</v>
          </cell>
          <cell r="D98" t="str">
            <v>Stadium Operations</v>
          </cell>
          <cell r="E98">
            <v>64</v>
          </cell>
          <cell r="F98">
            <v>-64</v>
          </cell>
          <cell r="G98">
            <v>0</v>
          </cell>
          <cell r="H98">
            <v>7.06</v>
          </cell>
          <cell r="I98">
            <v>7.06</v>
          </cell>
          <cell r="J98" t="e">
            <v>#REF!</v>
          </cell>
        </row>
        <row r="99">
          <cell r="B99" t="str">
            <v>0213</v>
          </cell>
          <cell r="C99" t="str">
            <v>Radio Communications Operations</v>
          </cell>
          <cell r="D99" t="str">
            <v>Radio Communication Services (800 MHz)</v>
          </cell>
          <cell r="E99">
            <v>18</v>
          </cell>
          <cell r="F99">
            <v>0</v>
          </cell>
          <cell r="G99">
            <v>18</v>
          </cell>
          <cell r="H99">
            <v>2</v>
          </cell>
          <cell r="I99">
            <v>20</v>
          </cell>
          <cell r="J99" t="e">
            <v>#REF!</v>
          </cell>
        </row>
        <row r="100">
          <cell r="B100" t="str">
            <v>4000M</v>
          </cell>
          <cell r="C100" t="str">
            <v>Water Quality</v>
          </cell>
          <cell r="D100" t="str">
            <v>Waste Water Treatment</v>
          </cell>
          <cell r="E100">
            <v>573.78</v>
          </cell>
          <cell r="F100">
            <v>10.9</v>
          </cell>
          <cell r="G100">
            <v>584.68</v>
          </cell>
          <cell r="H100">
            <v>6.12</v>
          </cell>
          <cell r="I100">
            <v>590.8</v>
          </cell>
          <cell r="J100" t="e">
            <v>#REF!</v>
          </cell>
        </row>
        <row r="101">
          <cell r="B101" t="str">
            <v>4999M</v>
          </cell>
          <cell r="C101" t="str">
            <v>Water Quality</v>
          </cell>
          <cell r="D101" t="str">
            <v>Waste Water Treatment Debt Service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e">
            <v>#REF!</v>
          </cell>
        </row>
        <row r="102">
          <cell r="B102" t="str">
            <v>4616M</v>
          </cell>
          <cell r="C102" t="str">
            <v>Public Transportation</v>
          </cell>
          <cell r="D102" t="str">
            <v>Water Quality--CIP Transfers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 t="e">
            <v>#REF!</v>
          </cell>
        </row>
        <row r="103">
          <cell r="B103" t="str">
            <v>5000M</v>
          </cell>
          <cell r="C103" t="str">
            <v>Public Transportation</v>
          </cell>
          <cell r="D103" t="str">
            <v>Transit</v>
          </cell>
          <cell r="E103">
            <v>3576.48</v>
          </cell>
          <cell r="F103">
            <v>44.69</v>
          </cell>
          <cell r="G103">
            <v>3621.17</v>
          </cell>
          <cell r="H103">
            <v>59.86</v>
          </cell>
          <cell r="I103">
            <v>3681.03</v>
          </cell>
          <cell r="J103" t="e">
            <v>#REF!</v>
          </cell>
        </row>
        <row r="104">
          <cell r="B104" t="str">
            <v>5001M</v>
          </cell>
          <cell r="C104" t="str">
            <v>Public Transportation</v>
          </cell>
          <cell r="D104" t="str">
            <v>Public Transportation CIP Transfer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 t="e">
            <v>#REF!</v>
          </cell>
        </row>
        <row r="105">
          <cell r="B105" t="str">
            <v>5002M</v>
          </cell>
          <cell r="C105" t="str">
            <v>Transit Revenue Vehicle Replacement</v>
          </cell>
          <cell r="D105" t="str">
            <v>Transit Revenue Vehicle Replacement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 t="e">
            <v>#REF!</v>
          </cell>
        </row>
        <row r="106">
          <cell r="B106" t="str">
            <v>5010M</v>
          </cell>
          <cell r="C106" t="str">
            <v>Public Transportation</v>
          </cell>
          <cell r="D106" t="str">
            <v>Community and Administrative Services</v>
          </cell>
          <cell r="E106">
            <v>31.65</v>
          </cell>
          <cell r="F106">
            <v>0</v>
          </cell>
          <cell r="G106">
            <v>31.65</v>
          </cell>
          <cell r="H106">
            <v>0</v>
          </cell>
          <cell r="I106">
            <v>31.65</v>
          </cell>
          <cell r="J106" t="e">
            <v>#REF!</v>
          </cell>
        </row>
        <row r="107">
          <cell r="B107" t="str">
            <v>5610M</v>
          </cell>
          <cell r="C107" t="str">
            <v>Public Transportation</v>
          </cell>
          <cell r="D107" t="str">
            <v>Transportation Planning</v>
          </cell>
          <cell r="E107">
            <v>56.3</v>
          </cell>
          <cell r="F107">
            <v>0</v>
          </cell>
          <cell r="G107">
            <v>56.3</v>
          </cell>
          <cell r="H107">
            <v>0</v>
          </cell>
          <cell r="I107">
            <v>56.3</v>
          </cell>
          <cell r="J107" t="e">
            <v>#REF!</v>
          </cell>
        </row>
        <row r="108">
          <cell r="B108" t="str">
            <v>0666</v>
          </cell>
          <cell r="C108" t="str">
            <v>Safety &amp; Workers Compensation</v>
          </cell>
          <cell r="D108" t="str">
            <v>Safety &amp; Claims Management</v>
          </cell>
          <cell r="E108">
            <v>24.5</v>
          </cell>
          <cell r="F108">
            <v>0</v>
          </cell>
          <cell r="G108">
            <v>24.5</v>
          </cell>
          <cell r="H108">
            <v>3.5</v>
          </cell>
          <cell r="I108">
            <v>28</v>
          </cell>
          <cell r="J108" t="e">
            <v>#REF!</v>
          </cell>
        </row>
        <row r="109">
          <cell r="B109" t="str">
            <v>0136</v>
          </cell>
          <cell r="C109" t="str">
            <v>Transit Non-Revenue Vehicle</v>
          </cell>
          <cell r="D109" t="str">
            <v>Transit Non-Revenue Vehicle Rental &amp; Revolving</v>
          </cell>
          <cell r="E109">
            <v>0</v>
          </cell>
          <cell r="F109">
            <v>8</v>
          </cell>
          <cell r="G109">
            <v>8</v>
          </cell>
          <cell r="H109">
            <v>0</v>
          </cell>
          <cell r="I109">
            <v>8</v>
          </cell>
          <cell r="J109" t="e">
            <v>#REF!</v>
          </cell>
        </row>
        <row r="110">
          <cell r="B110" t="str">
            <v>0137</v>
          </cell>
          <cell r="C110" t="str">
            <v>Water Pollution Control Equipment</v>
          </cell>
          <cell r="D110" t="str">
            <v>Wastewater Equipment Rental &amp; Revolving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 t="e">
            <v>#REF!</v>
          </cell>
        </row>
        <row r="111">
          <cell r="B111" t="str">
            <v>0130</v>
          </cell>
          <cell r="C111" t="str">
            <v>Financial Services</v>
          </cell>
          <cell r="D111" t="str">
            <v>Finance--Internal Service Fund</v>
          </cell>
          <cell r="E111">
            <v>209</v>
          </cell>
          <cell r="F111">
            <v>0</v>
          </cell>
          <cell r="G111">
            <v>209</v>
          </cell>
          <cell r="H111">
            <v>5</v>
          </cell>
          <cell r="I111">
            <v>214</v>
          </cell>
          <cell r="J111" t="e">
            <v>#REF!</v>
          </cell>
        </row>
        <row r="112">
          <cell r="B112" t="str">
            <v>0429</v>
          </cell>
          <cell r="C112" t="str">
            <v>Employee Benefits</v>
          </cell>
          <cell r="D112" t="str">
            <v>Employee Benefits</v>
          </cell>
          <cell r="E112">
            <v>20</v>
          </cell>
          <cell r="F112">
            <v>0</v>
          </cell>
          <cell r="G112">
            <v>20</v>
          </cell>
          <cell r="H112">
            <v>2</v>
          </cell>
          <cell r="I112">
            <v>22</v>
          </cell>
          <cell r="J112" t="e">
            <v>#REF!</v>
          </cell>
        </row>
        <row r="113">
          <cell r="B113" t="str">
            <v>0601</v>
          </cell>
          <cell r="C113" t="str">
            <v>DCFM - Internal Service</v>
          </cell>
          <cell r="D113" t="str">
            <v>DCFM--Internal Service Fund</v>
          </cell>
          <cell r="E113">
            <v>284</v>
          </cell>
          <cell r="F113">
            <v>0</v>
          </cell>
          <cell r="G113">
            <v>284</v>
          </cell>
          <cell r="H113">
            <v>2.75</v>
          </cell>
          <cell r="I113">
            <v>286.75</v>
          </cell>
          <cell r="J113" t="e">
            <v>#REF!</v>
          </cell>
        </row>
        <row r="114">
          <cell r="B114" t="str">
            <v>0154</v>
          </cell>
          <cell r="C114" t="str">
            <v>Insurance</v>
          </cell>
          <cell r="D114" t="str">
            <v>Risk Management</v>
          </cell>
          <cell r="E114">
            <v>17</v>
          </cell>
          <cell r="F114">
            <v>0</v>
          </cell>
          <cell r="G114">
            <v>17</v>
          </cell>
          <cell r="H114">
            <v>1</v>
          </cell>
          <cell r="I114">
            <v>18</v>
          </cell>
          <cell r="J114" t="e">
            <v>#REF!</v>
          </cell>
        </row>
        <row r="115">
          <cell r="B115" t="str">
            <v>0432</v>
          </cell>
          <cell r="C115" t="str">
            <v>Information &amp; Telecommunication - Data  Processing</v>
          </cell>
          <cell r="D115" t="str">
            <v>ITS--Technology Services</v>
          </cell>
          <cell r="E115">
            <v>152</v>
          </cell>
          <cell r="F115">
            <v>0</v>
          </cell>
          <cell r="G115">
            <v>152</v>
          </cell>
          <cell r="H115">
            <v>13</v>
          </cell>
          <cell r="I115">
            <v>165</v>
          </cell>
          <cell r="J115" t="e">
            <v>#REF!</v>
          </cell>
        </row>
        <row r="116">
          <cell r="B116" t="str">
            <v>0433</v>
          </cell>
          <cell r="C116" t="str">
            <v>Information &amp; Telecommunication - Telecommunication</v>
          </cell>
          <cell r="D116" t="str">
            <v>ITS--Telecommunications</v>
          </cell>
          <cell r="E116">
            <v>8</v>
          </cell>
          <cell r="F116">
            <v>0</v>
          </cell>
          <cell r="G116">
            <v>8</v>
          </cell>
          <cell r="H116">
            <v>0</v>
          </cell>
          <cell r="I116">
            <v>8</v>
          </cell>
          <cell r="J116" t="e">
            <v>#REF!</v>
          </cell>
        </row>
        <row r="117">
          <cell r="B117" t="str">
            <v>0750</v>
          </cell>
          <cell r="C117" t="str">
            <v>Equipment Rental &amp; Replacement</v>
          </cell>
          <cell r="D117" t="str">
            <v>Equipment Repair &amp; Replacement (ER&amp;R)</v>
          </cell>
          <cell r="E117">
            <v>43.5</v>
          </cell>
          <cell r="F117">
            <v>0</v>
          </cell>
          <cell r="G117">
            <v>43.5</v>
          </cell>
          <cell r="H117">
            <v>3.5</v>
          </cell>
          <cell r="I117">
            <v>47</v>
          </cell>
          <cell r="J117" t="e">
            <v>#REF!</v>
          </cell>
        </row>
        <row r="118">
          <cell r="B118" t="str">
            <v>0780</v>
          </cell>
          <cell r="C118" t="str">
            <v>Motor Pool</v>
          </cell>
          <cell r="D118" t="str">
            <v>Motor Pool</v>
          </cell>
          <cell r="E118">
            <v>30</v>
          </cell>
          <cell r="F118">
            <v>-8</v>
          </cell>
          <cell r="G118">
            <v>22</v>
          </cell>
          <cell r="H118">
            <v>0</v>
          </cell>
          <cell r="I118">
            <v>22</v>
          </cell>
          <cell r="J118" t="e">
            <v>#REF!</v>
          </cell>
        </row>
        <row r="119">
          <cell r="B119" t="str">
            <v>0415</v>
          </cell>
          <cell r="C119" t="str">
            <v>Printing and Graphic Arts Services</v>
          </cell>
          <cell r="D119" t="str">
            <v>ITS-Printing &amp; Graphic Arts</v>
          </cell>
          <cell r="E119">
            <v>17.5</v>
          </cell>
          <cell r="F119">
            <v>-0</v>
          </cell>
          <cell r="G119">
            <v>17.5</v>
          </cell>
          <cell r="H119">
            <v>6</v>
          </cell>
          <cell r="I119">
            <v>23.5</v>
          </cell>
          <cell r="J119" t="e">
            <v>#REF!</v>
          </cell>
        </row>
        <row r="120">
          <cell r="B120" t="str">
            <v>0465</v>
          </cell>
          <cell r="C120" t="str">
            <v>Limited GO Bond Redemption</v>
          </cell>
          <cell r="D120" t="str">
            <v>Limited G. O. Bond Redemption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e">
            <v>#REF!</v>
          </cell>
        </row>
        <row r="121">
          <cell r="B121" t="str">
            <v>0466</v>
          </cell>
          <cell r="C121" t="str">
            <v>Unlimited GO Bond Redemption</v>
          </cell>
          <cell r="D121" t="str">
            <v>Unlimited G. O. Bond Redemption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e">
            <v>#REF!</v>
          </cell>
        </row>
        <row r="122">
          <cell r="B122" t="str">
            <v>0467</v>
          </cell>
          <cell r="C122" t="str">
            <v>Stadium GO Bond Redemption</v>
          </cell>
          <cell r="D122" t="str">
            <v>Stadium G. O. Bond Redemption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e">
            <v>#REF!</v>
          </cell>
        </row>
        <row r="123">
          <cell r="B123" t="str">
            <v>3000</v>
          </cell>
          <cell r="C123" t="str">
            <v>Capital Improvement Program</v>
          </cell>
          <cell r="D123" t="str">
            <v>Capital Improvement Program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e">
            <v>#REF!</v>
          </cell>
        </row>
        <row r="124">
          <cell r="B124" t="str">
            <v>3001</v>
          </cell>
          <cell r="C124" t="str">
            <v>Capital Improvement Program</v>
          </cell>
          <cell r="D124" t="str">
            <v>Roads Capital Improvement Program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e">
            <v>#REF!</v>
          </cell>
        </row>
        <row r="125">
          <cell r="B125" t="str">
            <v>3002</v>
          </cell>
          <cell r="C125" t="str">
            <v>Capital Improvement Program</v>
          </cell>
          <cell r="D125" t="str">
            <v>Capital Improvement Program Cancellations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FPCM Council Adopted"/>
      <sheetName val="LFPCM Council Adopted Fin Plan"/>
      <sheetName val="DNRA Council Adopted"/>
      <sheetName val="SWMC Council Adopted"/>
      <sheetName val="SWD Council Adopted"/>
      <sheetName val="SWD Proposed Fin Plan"/>
      <sheetName val="WTD Council Adopted"/>
      <sheetName val="Culver III Summary"/>
      <sheetName val="WTD Council Adopted Fin Plan "/>
      <sheetName val="CFL Council Adopted"/>
      <sheetName val="CFL Council Adopted Fin Plan"/>
      <sheetName val="Striker Spread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IS Council Adop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showGridLines="0" tabSelected="1" zoomScale="75" zoomScaleNormal="75" workbookViewId="0" topLeftCell="A1">
      <pane xSplit="1" ySplit="4" topLeftCell="H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2" sqref="L42"/>
    </sheetView>
  </sheetViews>
  <sheetFormatPr defaultColWidth="9.140625" defaultRowHeight="12.75"/>
  <cols>
    <col min="1" max="1" width="61.140625" style="0" customWidth="1"/>
    <col min="2" max="2" width="16.421875" style="1" customWidth="1"/>
    <col min="3" max="3" width="2.7109375" style="1" customWidth="1"/>
    <col min="4" max="4" width="16.421875" style="1" customWidth="1"/>
    <col min="5" max="5" width="6.140625" style="0" customWidth="1"/>
    <col min="6" max="6" width="16.421875" style="2" customWidth="1"/>
    <col min="7" max="7" width="6.140625" style="0" customWidth="1"/>
    <col min="8" max="8" width="16.421875" style="1" customWidth="1"/>
    <col min="9" max="9" width="6.140625" style="0" customWidth="1"/>
    <col min="10" max="10" width="16.421875" style="0" customWidth="1"/>
    <col min="11" max="11" width="6.140625" style="0" customWidth="1"/>
    <col min="12" max="12" width="16.421875" style="0" customWidth="1"/>
    <col min="13" max="13" width="6.140625" style="0" customWidth="1"/>
    <col min="14" max="14" width="16.421875" style="0" customWidth="1"/>
    <col min="15" max="15" width="6.140625" style="0" customWidth="1"/>
    <col min="16" max="16" width="16.421875" style="0" customWidth="1"/>
    <col min="17" max="17" width="6.140625" style="0" customWidth="1"/>
    <col min="18" max="18" width="16.421875" style="0" customWidth="1"/>
    <col min="19" max="19" width="6.140625" style="0" customWidth="1"/>
  </cols>
  <sheetData>
    <row r="1" ht="12.75">
      <c r="A1" t="s">
        <v>84</v>
      </c>
    </row>
    <row r="2" ht="12.75">
      <c r="A2" t="s">
        <v>90</v>
      </c>
    </row>
    <row r="3" spans="1:19" ht="12.75">
      <c r="A3" s="4"/>
      <c r="B3" s="5" t="s">
        <v>0</v>
      </c>
      <c r="C3" s="6"/>
      <c r="D3" s="5" t="s">
        <v>1</v>
      </c>
      <c r="E3" s="9"/>
      <c r="F3" s="7" t="s">
        <v>2</v>
      </c>
      <c r="G3" s="9"/>
      <c r="H3" s="5" t="s">
        <v>3</v>
      </c>
      <c r="I3" s="9"/>
      <c r="J3" s="8" t="s">
        <v>87</v>
      </c>
      <c r="K3" s="9"/>
      <c r="L3" s="8" t="s">
        <v>4</v>
      </c>
      <c r="M3" s="9"/>
      <c r="N3" s="8" t="s">
        <v>5</v>
      </c>
      <c r="O3" s="9"/>
      <c r="P3" s="8" t="s">
        <v>6</v>
      </c>
      <c r="Q3" s="9"/>
      <c r="R3" s="8" t="s">
        <v>7</v>
      </c>
      <c r="S3" s="9"/>
    </row>
    <row r="4" spans="1:19" ht="12.75">
      <c r="A4" s="10" t="s">
        <v>8</v>
      </c>
      <c r="B4" s="11">
        <v>9931793.21</v>
      </c>
      <c r="C4" s="11"/>
      <c r="D4" s="11">
        <v>9931793.21</v>
      </c>
      <c r="E4" s="12"/>
      <c r="F4" s="13">
        <v>186186</v>
      </c>
      <c r="G4" s="12"/>
      <c r="H4" s="11">
        <v>13476137.76</v>
      </c>
      <c r="I4" s="12"/>
      <c r="J4" s="12">
        <v>0.30279375053942204</v>
      </c>
      <c r="K4" s="12"/>
      <c r="L4" s="12">
        <v>0.08340739831328392</v>
      </c>
      <c r="M4" s="12"/>
      <c r="N4" s="12">
        <v>-0.06945874728262424</v>
      </c>
      <c r="O4" s="12"/>
      <c r="P4" s="12">
        <v>0.40358585119247437</v>
      </c>
      <c r="Q4" s="12"/>
      <c r="R4" s="12">
        <v>-0.0031488053500652313</v>
      </c>
      <c r="S4" s="12"/>
    </row>
    <row r="5" spans="1:19" ht="12.75">
      <c r="A5" s="14" t="s">
        <v>9</v>
      </c>
      <c r="B5" s="15"/>
      <c r="C5" s="15"/>
      <c r="D5" s="15"/>
      <c r="E5" s="16"/>
      <c r="F5" s="17"/>
      <c r="G5" s="16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2.75">
      <c r="A6" s="14" t="s">
        <v>10</v>
      </c>
      <c r="B6" s="15"/>
      <c r="C6" s="15"/>
      <c r="D6" s="15"/>
      <c r="E6" s="16"/>
      <c r="F6" s="17"/>
      <c r="G6" s="16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18"/>
      <c r="B7" s="19">
        <v>10621657.192471875</v>
      </c>
      <c r="C7" s="19"/>
      <c r="D7" s="19">
        <v>11606592.52</v>
      </c>
      <c r="E7" s="19"/>
      <c r="F7" s="21">
        <v>12983245.14279375</v>
      </c>
      <c r="G7" s="19"/>
      <c r="H7" s="19">
        <v>12129252</v>
      </c>
      <c r="I7" s="19"/>
      <c r="J7" s="19">
        <v>12445826</v>
      </c>
      <c r="K7" s="19"/>
      <c r="L7" s="19">
        <f>+J7*1.021</f>
        <v>12707188.345999999</v>
      </c>
      <c r="M7" s="19"/>
      <c r="N7" s="19">
        <f>+L7*1.021</f>
        <v>12974039.301265998</v>
      </c>
      <c r="O7" s="19"/>
      <c r="P7" s="19">
        <f>+N7*1.021</f>
        <v>13246494.126592582</v>
      </c>
      <c r="Q7" s="19"/>
      <c r="R7" s="19">
        <f>+P7*1.021</f>
        <v>13524670.503251025</v>
      </c>
      <c r="S7" s="19"/>
    </row>
    <row r="8" spans="1:19" ht="14.25">
      <c r="A8" s="22" t="s">
        <v>85</v>
      </c>
      <c r="B8" s="23"/>
      <c r="C8" s="23"/>
      <c r="D8" s="23"/>
      <c r="E8" s="24"/>
      <c r="F8" s="25"/>
      <c r="G8" s="24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2.75">
      <c r="A9" s="22" t="s">
        <v>11</v>
      </c>
      <c r="B9" s="23"/>
      <c r="C9" s="23"/>
      <c r="D9" s="23"/>
      <c r="E9" s="24"/>
      <c r="F9" s="25"/>
      <c r="G9" s="24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2.75">
      <c r="A10" s="22" t="s">
        <v>12</v>
      </c>
      <c r="B10" s="23">
        <v>-3964064</v>
      </c>
      <c r="C10" s="23"/>
      <c r="D10" s="23">
        <v>-3964064</v>
      </c>
      <c r="E10" s="24"/>
      <c r="F10" s="25">
        <v>-3963322</v>
      </c>
      <c r="G10" s="24"/>
      <c r="H10" s="23">
        <v>-3963322</v>
      </c>
      <c r="I10" s="24"/>
      <c r="J10" s="24">
        <v>-3964114</v>
      </c>
      <c r="K10" s="24"/>
      <c r="L10" s="24">
        <v>-3965392</v>
      </c>
      <c r="M10" s="24"/>
      <c r="N10" s="24">
        <v>-3962510</v>
      </c>
      <c r="O10" s="24"/>
      <c r="P10" s="24">
        <v>-3964907</v>
      </c>
      <c r="Q10" s="24"/>
      <c r="R10" s="24">
        <v>-3964907</v>
      </c>
      <c r="S10" s="24"/>
    </row>
    <row r="11" spans="1:19" ht="12.75">
      <c r="A11" s="22" t="s">
        <v>13</v>
      </c>
      <c r="B11" s="23">
        <v>-1168450</v>
      </c>
      <c r="C11" s="23"/>
      <c r="D11" s="23">
        <v>-1168450</v>
      </c>
      <c r="E11" s="24"/>
      <c r="F11" s="25">
        <v>-1165250</v>
      </c>
      <c r="G11" s="24"/>
      <c r="H11" s="23">
        <v>-1165250</v>
      </c>
      <c r="I11" s="24"/>
      <c r="J11" s="24">
        <v>-1170650</v>
      </c>
      <c r="K11" s="24"/>
      <c r="L11" s="24">
        <v>-1179250</v>
      </c>
      <c r="M11" s="24"/>
      <c r="N11" s="24">
        <v>-1180850</v>
      </c>
      <c r="O11" s="24"/>
      <c r="P11" s="24"/>
      <c r="Q11" s="24"/>
      <c r="R11" s="24"/>
      <c r="S11" s="24"/>
    </row>
    <row r="12" spans="1:19" s="1" customFormat="1" ht="14.25">
      <c r="A12" s="22" t="s">
        <v>38</v>
      </c>
      <c r="B12" s="23"/>
      <c r="C12" s="41"/>
      <c r="D12" s="23">
        <v>-78096</v>
      </c>
      <c r="E12" s="23"/>
      <c r="F12" s="25">
        <v>-82500</v>
      </c>
      <c r="G12" s="23"/>
      <c r="H12" s="23">
        <v>-82500</v>
      </c>
      <c r="I12" s="23"/>
      <c r="J12" s="23">
        <f>25029-82500</f>
        <v>-57471</v>
      </c>
      <c r="K12" s="23"/>
      <c r="L12" s="23">
        <v>-286982</v>
      </c>
      <c r="M12" s="23"/>
      <c r="N12" s="23">
        <v>-286982</v>
      </c>
      <c r="O12" s="23"/>
      <c r="P12" s="23">
        <v>-286982</v>
      </c>
      <c r="Q12" s="23"/>
      <c r="R12" s="23">
        <v>-286982</v>
      </c>
      <c r="S12" s="23"/>
    </row>
    <row r="13" spans="1:19" ht="12.75">
      <c r="A13" s="18" t="s">
        <v>14</v>
      </c>
      <c r="B13" s="15"/>
      <c r="C13" s="15"/>
      <c r="D13" s="15"/>
      <c r="E13" s="24"/>
      <c r="F13" s="25"/>
      <c r="G13" s="24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>
        <v>-163904.5663171066</v>
      </c>
      <c r="S13" s="24" t="s">
        <v>15</v>
      </c>
    </row>
    <row r="14" spans="1:19" ht="12.75">
      <c r="A14" s="18" t="s">
        <v>16</v>
      </c>
      <c r="B14" s="15"/>
      <c r="C14" s="15"/>
      <c r="D14" s="19"/>
      <c r="E14" s="24"/>
      <c r="F14" s="25"/>
      <c r="G14" s="24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>
        <v>-81952</v>
      </c>
      <c r="S14" s="24" t="s">
        <v>17</v>
      </c>
    </row>
    <row r="15" spans="1:19" ht="14.25">
      <c r="A15" s="22" t="s">
        <v>18</v>
      </c>
      <c r="B15" s="15"/>
      <c r="C15" s="15"/>
      <c r="D15" s="19">
        <v>14721.830000000075</v>
      </c>
      <c r="E15" s="67" t="s">
        <v>19</v>
      </c>
      <c r="F15" s="25"/>
      <c r="G15" s="16"/>
      <c r="H15" s="23"/>
      <c r="I15" s="16"/>
      <c r="J15" s="24"/>
      <c r="K15" s="16"/>
      <c r="L15" s="24"/>
      <c r="M15" s="24"/>
      <c r="N15" s="24"/>
      <c r="O15" s="24"/>
      <c r="P15" s="28"/>
      <c r="Q15" s="24"/>
      <c r="R15" s="24"/>
      <c r="S15" s="24"/>
    </row>
    <row r="16" spans="1:19" ht="12.75">
      <c r="A16" s="22" t="s">
        <v>20</v>
      </c>
      <c r="B16" s="31">
        <v>-5132514</v>
      </c>
      <c r="C16" s="32"/>
      <c r="D16" s="29">
        <v>-5132514</v>
      </c>
      <c r="E16" s="66">
        <f>+D16/D7</f>
        <v>-0.4422067881814464</v>
      </c>
      <c r="F16" s="33">
        <v>-5128572</v>
      </c>
      <c r="G16" s="66">
        <f>+F16/F7</f>
        <v>-0.39501464723144153</v>
      </c>
      <c r="H16" s="31">
        <v>-5128572</v>
      </c>
      <c r="I16" s="66">
        <f>+H16/H7</f>
        <v>-0.42282673325609854</v>
      </c>
      <c r="J16" s="29">
        <f>SUM(J10:J15)</f>
        <v>-5192235</v>
      </c>
      <c r="K16" s="66">
        <f>+J16/J7</f>
        <v>-0.4171868544522477</v>
      </c>
      <c r="L16" s="29">
        <f aca="true" t="shared" si="0" ref="L16:R16">SUM(L10:L15)</f>
        <v>-5431624</v>
      </c>
      <c r="M16" s="66">
        <f>+L16/L7</f>
        <v>-0.42744499035538264</v>
      </c>
      <c r="N16" s="29">
        <f t="shared" si="0"/>
        <v>-5430342</v>
      </c>
      <c r="O16" s="66">
        <f>+N16/N7</f>
        <v>-0.4185544589394076</v>
      </c>
      <c r="P16" s="29">
        <f t="shared" si="0"/>
        <v>-4251889</v>
      </c>
      <c r="Q16" s="66">
        <f>+P16/P7</f>
        <v>-0.32098221305698194</v>
      </c>
      <c r="R16" s="29">
        <f t="shared" si="0"/>
        <v>-4497745.566317107</v>
      </c>
      <c r="S16" s="66">
        <f>+R16/R7</f>
        <v>-0.3325586057890246</v>
      </c>
    </row>
    <row r="17" spans="1:19" ht="12.75">
      <c r="A17" s="22" t="s">
        <v>21</v>
      </c>
      <c r="B17" s="32">
        <v>5489143.192471875</v>
      </c>
      <c r="C17" s="35"/>
      <c r="D17" s="32">
        <v>6474078.52</v>
      </c>
      <c r="E17" s="30"/>
      <c r="F17" s="34">
        <v>7854673.14279375</v>
      </c>
      <c r="G17" s="30"/>
      <c r="H17" s="32">
        <v>7854673.14279375</v>
      </c>
      <c r="I17" s="30"/>
      <c r="J17" s="30">
        <f>+J7+J16</f>
        <v>7253591</v>
      </c>
      <c r="K17" s="30"/>
      <c r="L17" s="30">
        <f>+L7+L16</f>
        <v>7275564.345999999</v>
      </c>
      <c r="M17" s="30"/>
      <c r="N17" s="30">
        <f>+N7+N16</f>
        <v>7543697.301265998</v>
      </c>
      <c r="O17" s="30"/>
      <c r="P17" s="30">
        <f>+P7+P16</f>
        <v>8994605.126592582</v>
      </c>
      <c r="Q17" s="30"/>
      <c r="R17" s="30">
        <f>+R7+R16</f>
        <v>9026924.93693392</v>
      </c>
      <c r="S17" s="30"/>
    </row>
    <row r="18" spans="1:19" ht="14.25">
      <c r="A18" s="22" t="s">
        <v>86</v>
      </c>
      <c r="B18" s="23">
        <v>595907.5926</v>
      </c>
      <c r="C18" s="23"/>
      <c r="D18" s="23">
        <v>584328.26</v>
      </c>
      <c r="E18" s="23"/>
      <c r="F18" s="25">
        <v>11171.16</v>
      </c>
      <c r="G18" s="23"/>
      <c r="H18" s="23">
        <f>0.034*H4</f>
        <v>458188.68384</v>
      </c>
      <c r="I18" s="23"/>
      <c r="J18" s="23">
        <f>0.025*J4+(J7*0.5)*0.025</f>
        <v>155572.83256984377</v>
      </c>
      <c r="K18" s="23"/>
      <c r="L18" s="23">
        <f>0.025*L4+(L7*0.5)*0.025</f>
        <v>158839.85641018496</v>
      </c>
      <c r="M18" s="23"/>
      <c r="N18" s="23">
        <f>0.025*N4+(N7*0.5)*0.025</f>
        <v>162175.4895293563</v>
      </c>
      <c r="O18" s="23"/>
      <c r="P18" s="23">
        <f>0.025*P4+(P7*0.5)*0.025</f>
        <v>165581.18667205356</v>
      </c>
      <c r="Q18" s="23"/>
      <c r="R18" s="23">
        <f>0.025*R4+(R7*0.5)*0.025</f>
        <v>169058.3812119177</v>
      </c>
      <c r="S18" s="23"/>
    </row>
    <row r="19" spans="1:19" ht="14.25">
      <c r="A19" s="22" t="s">
        <v>22</v>
      </c>
      <c r="B19" s="23"/>
      <c r="C19" s="23"/>
      <c r="D19" s="23">
        <v>47715.72</v>
      </c>
      <c r="E19" s="24"/>
      <c r="F19" s="65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2.75">
      <c r="A20" s="22" t="s">
        <v>80</v>
      </c>
      <c r="B20" s="38"/>
      <c r="C20" s="23"/>
      <c r="D20" s="37">
        <v>2117.05</v>
      </c>
      <c r="E20" s="24"/>
      <c r="F20" s="25"/>
      <c r="G20" s="24"/>
      <c r="H20" s="6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2.75">
      <c r="A21" s="22" t="s">
        <v>23</v>
      </c>
      <c r="B21" s="38"/>
      <c r="C21" s="23"/>
      <c r="D21" s="37">
        <v>135120</v>
      </c>
      <c r="E21" s="24"/>
      <c r="F21" s="25"/>
      <c r="G21" s="24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2" t="s">
        <v>24</v>
      </c>
      <c r="B22" s="23"/>
      <c r="C22" s="23"/>
      <c r="D22" s="23"/>
      <c r="E22" s="24"/>
      <c r="F22" s="25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2.75">
      <c r="A23" s="10" t="s">
        <v>25</v>
      </c>
      <c r="B23" s="11">
        <v>6085050.785071875</v>
      </c>
      <c r="C23" s="11"/>
      <c r="D23" s="11">
        <v>7243359.549999999</v>
      </c>
      <c r="E23" s="12"/>
      <c r="F23" s="13">
        <v>7865844.302793751</v>
      </c>
      <c r="G23" s="12"/>
      <c r="H23" s="11">
        <f>+H17+H18</f>
        <v>8312861.82663375</v>
      </c>
      <c r="I23" s="12"/>
      <c r="J23" s="11">
        <f>+J17+J18</f>
        <v>7409163.832569844</v>
      </c>
      <c r="K23" s="12"/>
      <c r="L23" s="11">
        <f>+L17+L18</f>
        <v>7434404.202410184</v>
      </c>
      <c r="M23" s="12"/>
      <c r="N23" s="11">
        <f>+N17+N18</f>
        <v>7705872.790795354</v>
      </c>
      <c r="O23" s="12"/>
      <c r="P23" s="11">
        <f>+P17+P18</f>
        <v>9160186.313264636</v>
      </c>
      <c r="Q23" s="12"/>
      <c r="R23" s="11">
        <f>+R17+R18</f>
        <v>9195983.318145838</v>
      </c>
      <c r="S23" s="12"/>
    </row>
    <row r="24" spans="1:19" ht="12.75">
      <c r="A24" s="14" t="s">
        <v>26</v>
      </c>
      <c r="B24" s="15"/>
      <c r="C24" s="15"/>
      <c r="D24" s="15"/>
      <c r="E24" s="16"/>
      <c r="F24" s="17"/>
      <c r="G24" s="16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.75">
      <c r="A25" s="22" t="s">
        <v>24</v>
      </c>
      <c r="B25" s="23"/>
      <c r="C25" s="23"/>
      <c r="D25" s="23"/>
      <c r="E25" s="24"/>
      <c r="F25" s="25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2.75">
      <c r="A26" s="10" t="s">
        <v>27</v>
      </c>
      <c r="B26" s="11">
        <v>0</v>
      </c>
      <c r="C26" s="11"/>
      <c r="D26" s="11">
        <v>0</v>
      </c>
      <c r="E26" s="12"/>
      <c r="F26" s="13">
        <v>0</v>
      </c>
      <c r="G26" s="12"/>
      <c r="H26" s="11">
        <v>0</v>
      </c>
      <c r="I26" s="12"/>
      <c r="J26" s="12">
        <v>0</v>
      </c>
      <c r="K26" s="12"/>
      <c r="L26" s="12">
        <v>0</v>
      </c>
      <c r="M26" s="12"/>
      <c r="N26" s="12">
        <v>0</v>
      </c>
      <c r="O26" s="12"/>
      <c r="P26" s="12">
        <v>0</v>
      </c>
      <c r="Q26" s="12"/>
      <c r="R26" s="12">
        <v>0</v>
      </c>
      <c r="S26" s="12"/>
    </row>
    <row r="27" spans="1:19" ht="12.75">
      <c r="A27" s="10" t="s">
        <v>28</v>
      </c>
      <c r="B27" s="11">
        <v>6085050.785071875</v>
      </c>
      <c r="C27" s="11"/>
      <c r="D27" s="11">
        <v>7243359.549999999</v>
      </c>
      <c r="E27" s="12"/>
      <c r="F27" s="13">
        <v>7865844.302793751</v>
      </c>
      <c r="G27" s="12"/>
      <c r="H27" s="11">
        <f>+H23</f>
        <v>8312861.82663375</v>
      </c>
      <c r="I27" s="12"/>
      <c r="J27" s="11">
        <f>+J23</f>
        <v>7409163.832569844</v>
      </c>
      <c r="K27" s="12"/>
      <c r="L27" s="11">
        <f>+L23</f>
        <v>7434404.202410184</v>
      </c>
      <c r="M27" s="12"/>
      <c r="N27" s="11">
        <f>+N23</f>
        <v>7705872.790795354</v>
      </c>
      <c r="O27" s="12"/>
      <c r="P27" s="11">
        <f>+P23</f>
        <v>9160186.313264636</v>
      </c>
      <c r="Q27" s="12"/>
      <c r="R27" s="11">
        <f>+R23</f>
        <v>9195983.318145838</v>
      </c>
      <c r="S27" s="12"/>
    </row>
    <row r="28" spans="1:19" ht="12.75">
      <c r="A28" s="14" t="s">
        <v>29</v>
      </c>
      <c r="B28" s="15"/>
      <c r="C28" s="15"/>
      <c r="D28" s="15"/>
      <c r="E28" s="16"/>
      <c r="F28" s="17"/>
      <c r="G28" s="16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14" t="s">
        <v>10</v>
      </c>
      <c r="B29" s="40"/>
      <c r="C29" s="15"/>
      <c r="D29" s="40"/>
      <c r="E29" s="16"/>
      <c r="F29" s="17"/>
      <c r="G29" s="16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18" t="s">
        <v>30</v>
      </c>
      <c r="B30" s="19">
        <v>-122219</v>
      </c>
      <c r="C30" s="19"/>
      <c r="D30" s="19">
        <v>-122219</v>
      </c>
      <c r="E30" s="20"/>
      <c r="F30" s="21">
        <v>-38973</v>
      </c>
      <c r="G30" s="20"/>
      <c r="H30" s="19">
        <v>-38973</v>
      </c>
      <c r="I30" s="20"/>
      <c r="J30" s="20">
        <v>-5247</v>
      </c>
      <c r="K30" s="20"/>
      <c r="L30" s="20">
        <v>-38973</v>
      </c>
      <c r="M30" s="20"/>
      <c r="N30" s="20">
        <v>-38973</v>
      </c>
      <c r="O30" s="20"/>
      <c r="P30" s="20">
        <v>-38973</v>
      </c>
      <c r="Q30" s="20"/>
      <c r="R30" s="20">
        <v>-38973</v>
      </c>
      <c r="S30" s="20"/>
    </row>
    <row r="31" spans="1:19" ht="14.25">
      <c r="A31" s="18" t="s">
        <v>31</v>
      </c>
      <c r="B31" s="19">
        <v>-2535000</v>
      </c>
      <c r="C31" s="41" t="s">
        <v>32</v>
      </c>
      <c r="D31" s="19"/>
      <c r="E31" s="19"/>
      <c r="F31" s="21">
        <v>-1905000</v>
      </c>
      <c r="G31" s="19" t="s">
        <v>33</v>
      </c>
      <c r="H31" s="19">
        <f>-1905000+350379</f>
        <v>-1554621</v>
      </c>
      <c r="I31" s="19" t="s">
        <v>33</v>
      </c>
      <c r="J31" s="19">
        <f>-500000-0.05*(J17)</f>
        <v>-862679.55</v>
      </c>
      <c r="K31" s="19"/>
      <c r="L31" s="19">
        <f aca="true" t="shared" si="1" ref="L31:R31">-500000-0.05*(L17)</f>
        <v>-863778.2172999999</v>
      </c>
      <c r="M31" s="19"/>
      <c r="N31" s="19">
        <f t="shared" si="1"/>
        <v>-877184.8650632999</v>
      </c>
      <c r="O31" s="19"/>
      <c r="P31" s="19">
        <f t="shared" si="1"/>
        <v>-949730.2563296291</v>
      </c>
      <c r="Q31" s="19"/>
      <c r="R31" s="24">
        <f t="shared" si="1"/>
        <v>-951346.246846696</v>
      </c>
      <c r="S31" s="19"/>
    </row>
    <row r="32" spans="1:19" ht="14.25">
      <c r="A32" s="22" t="s">
        <v>34</v>
      </c>
      <c r="B32" s="27"/>
      <c r="C32" s="43"/>
      <c r="D32" s="27"/>
      <c r="E32" s="24"/>
      <c r="F32" s="26"/>
      <c r="G32" s="24"/>
      <c r="H32" s="27"/>
      <c r="I32" s="24"/>
      <c r="J32" s="19">
        <v>-2631844</v>
      </c>
      <c r="K32" s="24"/>
      <c r="L32" s="69"/>
      <c r="M32" s="69"/>
      <c r="N32" s="69"/>
      <c r="O32" s="69"/>
      <c r="P32" s="69"/>
      <c r="Q32" s="69"/>
      <c r="R32" s="69"/>
      <c r="S32" s="24"/>
    </row>
    <row r="33" spans="1:19" ht="12.75">
      <c r="A33" s="18" t="s">
        <v>35</v>
      </c>
      <c r="B33" s="23"/>
      <c r="C33" s="27"/>
      <c r="D33" s="23"/>
      <c r="E33" s="24"/>
      <c r="F33" s="25">
        <v>-500000</v>
      </c>
      <c r="G33" s="24" t="s">
        <v>36</v>
      </c>
      <c r="H33" s="23">
        <v>-500000</v>
      </c>
      <c r="I33" s="24" t="s">
        <v>36</v>
      </c>
      <c r="J33" s="3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4.25">
      <c r="A34" s="22" t="s">
        <v>37</v>
      </c>
      <c r="B34" s="23">
        <v>-1000000</v>
      </c>
      <c r="C34" s="42"/>
      <c r="D34" s="23">
        <v>-1500000</v>
      </c>
      <c r="E34" s="24"/>
      <c r="F34" s="25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4.25">
      <c r="A35" s="22" t="s">
        <v>39</v>
      </c>
      <c r="B35" s="23">
        <v>-1000000</v>
      </c>
      <c r="C35" s="42" t="s">
        <v>40</v>
      </c>
      <c r="D35" s="23">
        <v>-1398700</v>
      </c>
      <c r="E35" s="24"/>
      <c r="F35" s="25"/>
      <c r="G35" s="24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2.75">
      <c r="A36" s="22" t="s">
        <v>41</v>
      </c>
      <c r="B36" s="23"/>
      <c r="C36" s="23"/>
      <c r="D36" s="23">
        <v>-600000</v>
      </c>
      <c r="E36" s="24"/>
      <c r="F36" s="25"/>
      <c r="G36" s="24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4.25">
      <c r="A37" s="44" t="s">
        <v>81</v>
      </c>
      <c r="B37" s="23">
        <v>-4167168</v>
      </c>
      <c r="C37" s="27"/>
      <c r="D37" s="23"/>
      <c r="E37" s="23"/>
      <c r="F37" s="25">
        <v>-5525557</v>
      </c>
      <c r="G37" s="23"/>
      <c r="H37" s="23">
        <v>-6545727.76</v>
      </c>
      <c r="I37" s="23"/>
      <c r="J37" s="23">
        <f>-J27-J30-J31-J32-J12</f>
        <v>-3851922.2825698443</v>
      </c>
      <c r="K37" s="23"/>
      <c r="L37" s="23">
        <f>-L27-L30-L31-L12</f>
        <v>-6244670.985110184</v>
      </c>
      <c r="M37" s="23"/>
      <c r="N37" s="23">
        <f>-N27-N30-N31-N12</f>
        <v>-6502732.925732054</v>
      </c>
      <c r="O37" s="23"/>
      <c r="P37" s="23">
        <f>-P27-P30-P31-P12</f>
        <v>-7884501.056935007</v>
      </c>
      <c r="Q37" s="23"/>
      <c r="R37" s="24">
        <f>-R27-R30-R31-R12</f>
        <v>-7918682.071299141</v>
      </c>
      <c r="S37" s="23"/>
    </row>
    <row r="38" spans="1:19" ht="14.25">
      <c r="A38" s="45" t="s">
        <v>42</v>
      </c>
      <c r="B38" s="46">
        <v>-2416106</v>
      </c>
      <c r="C38" s="47"/>
      <c r="D38" s="46"/>
      <c r="E38" s="28"/>
      <c r="F38" s="36"/>
      <c r="G38" s="28"/>
      <c r="H38" s="35">
        <v>-13067178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12.75">
      <c r="A39" s="48" t="s">
        <v>43</v>
      </c>
      <c r="B39" s="49">
        <v>-11240493</v>
      </c>
      <c r="C39" s="49"/>
      <c r="D39" s="49">
        <v>-3699015</v>
      </c>
      <c r="E39" s="39"/>
      <c r="F39" s="50">
        <v>-8052030</v>
      </c>
      <c r="G39" s="39"/>
      <c r="H39" s="49">
        <f>SUM(H30:H38)</f>
        <v>-21706499.759999998</v>
      </c>
      <c r="I39" s="39"/>
      <c r="J39" s="49">
        <f>SUM(J30:J38)</f>
        <v>-7351692.832569844</v>
      </c>
      <c r="K39" s="39"/>
      <c r="L39" s="49">
        <f>SUM(L30:L38)</f>
        <v>-7147422.202410184</v>
      </c>
      <c r="M39" s="39"/>
      <c r="N39" s="49">
        <f>SUM(N30:N38)</f>
        <v>-7418890.790795354</v>
      </c>
      <c r="O39" s="39"/>
      <c r="P39" s="49">
        <f>SUM(P30:P38)</f>
        <v>-8873204.313264636</v>
      </c>
      <c r="Q39" s="39"/>
      <c r="R39" s="49">
        <f>SUM(R30:R38)</f>
        <v>-8909001.318145838</v>
      </c>
      <c r="S39" s="39"/>
    </row>
    <row r="40" spans="1:19" ht="12.75">
      <c r="A40" s="14" t="s">
        <v>26</v>
      </c>
      <c r="B40" s="15"/>
      <c r="C40" s="15"/>
      <c r="D40" s="15"/>
      <c r="E40" s="16"/>
      <c r="F40" s="17"/>
      <c r="G40" s="16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.75">
      <c r="A41" s="22" t="s">
        <v>44</v>
      </c>
      <c r="B41" s="23"/>
      <c r="C41" s="23"/>
      <c r="D41" s="23"/>
      <c r="E41" s="24"/>
      <c r="F41" s="25"/>
      <c r="G41" s="24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12.75">
      <c r="A42" s="22" t="s">
        <v>45</v>
      </c>
      <c r="B42" s="23"/>
      <c r="C42" s="23"/>
      <c r="D42" s="23"/>
      <c r="E42" s="24"/>
      <c r="F42" s="25"/>
      <c r="G42" s="24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2.75">
      <c r="A43" s="22" t="s">
        <v>39</v>
      </c>
      <c r="B43" s="23"/>
      <c r="C43" s="23"/>
      <c r="D43" s="23"/>
      <c r="E43" s="24"/>
      <c r="F43" s="25"/>
      <c r="G43" s="24"/>
      <c r="H43" s="2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12.75">
      <c r="A44" s="22" t="s">
        <v>41</v>
      </c>
      <c r="B44" s="23"/>
      <c r="C44" s="23"/>
      <c r="D44" s="23"/>
      <c r="E44" s="24"/>
      <c r="F44" s="25"/>
      <c r="G44" s="24"/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2.75">
      <c r="A45" s="22" t="s">
        <v>42</v>
      </c>
      <c r="B45" s="23"/>
      <c r="C45" s="23"/>
      <c r="D45" s="23"/>
      <c r="E45" s="24"/>
      <c r="F45" s="25"/>
      <c r="G45" s="24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2.75">
      <c r="A46" s="10" t="s">
        <v>46</v>
      </c>
      <c r="B46" s="11">
        <v>0</v>
      </c>
      <c r="C46" s="11"/>
      <c r="D46" s="11">
        <v>0</v>
      </c>
      <c r="E46" s="12"/>
      <c r="F46" s="13">
        <v>0</v>
      </c>
      <c r="G46" s="12"/>
      <c r="H46" s="11">
        <v>0</v>
      </c>
      <c r="I46" s="12"/>
      <c r="J46" s="12">
        <v>0</v>
      </c>
      <c r="K46" s="12"/>
      <c r="L46" s="12">
        <v>0</v>
      </c>
      <c r="M46" s="12"/>
      <c r="N46" s="12">
        <v>0</v>
      </c>
      <c r="O46" s="12"/>
      <c r="P46" s="12">
        <v>0</v>
      </c>
      <c r="Q46" s="12"/>
      <c r="R46" s="12">
        <v>0</v>
      </c>
      <c r="S46" s="12"/>
    </row>
    <row r="47" spans="1:19" ht="12.75">
      <c r="A47" s="10" t="s">
        <v>47</v>
      </c>
      <c r="B47" s="11">
        <v>-11240493</v>
      </c>
      <c r="C47" s="11"/>
      <c r="D47" s="11">
        <v>-3699015</v>
      </c>
      <c r="E47" s="12"/>
      <c r="F47" s="13">
        <v>-8052030</v>
      </c>
      <c r="G47" s="12"/>
      <c r="H47" s="11">
        <f>+H39</f>
        <v>-21706499.759999998</v>
      </c>
      <c r="I47" s="12"/>
      <c r="J47" s="12">
        <f>+J39</f>
        <v>-7351692.832569844</v>
      </c>
      <c r="K47" s="12"/>
      <c r="L47" s="12">
        <f>+L39</f>
        <v>-7147422.202410184</v>
      </c>
      <c r="M47" s="12"/>
      <c r="N47" s="12">
        <f>+N39</f>
        <v>-7418890.790795354</v>
      </c>
      <c r="O47" s="12"/>
      <c r="P47" s="12">
        <f>+P39</f>
        <v>-8873204.313264636</v>
      </c>
      <c r="Q47" s="12"/>
      <c r="R47" s="12">
        <f>+R39</f>
        <v>-8909001.318145838</v>
      </c>
      <c r="S47" s="12"/>
    </row>
    <row r="48" spans="1:19" ht="12.75">
      <c r="A48" s="48" t="s">
        <v>48</v>
      </c>
      <c r="B48" s="49">
        <v>4776350.995071876</v>
      </c>
      <c r="C48" s="49"/>
      <c r="D48" s="49">
        <v>13476137.76</v>
      </c>
      <c r="E48" s="39"/>
      <c r="F48" s="50">
        <v>0.30279375053942204</v>
      </c>
      <c r="G48" s="39"/>
      <c r="H48" s="49">
        <v>0.4083937518298626</v>
      </c>
      <c r="I48" s="39"/>
      <c r="J48" s="39">
        <v>0.08340739831328392</v>
      </c>
      <c r="K48" s="39"/>
      <c r="L48" s="39">
        <v>-0.06945874728262424</v>
      </c>
      <c r="M48" s="39"/>
      <c r="N48" s="39">
        <v>0.40358585119247437</v>
      </c>
      <c r="O48" s="39"/>
      <c r="P48" s="39">
        <v>-0.0031488053500652313</v>
      </c>
      <c r="Q48" s="39"/>
      <c r="R48" s="39">
        <v>0.10061993822455406</v>
      </c>
      <c r="S48" s="39"/>
    </row>
    <row r="49" spans="1:19" ht="12.75">
      <c r="A49" s="14" t="s">
        <v>49</v>
      </c>
      <c r="B49" s="15"/>
      <c r="C49" s="15"/>
      <c r="D49" s="15"/>
      <c r="E49" s="16"/>
      <c r="F49" s="17"/>
      <c r="G49" s="16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2.75">
      <c r="A50" s="22" t="s">
        <v>50</v>
      </c>
      <c r="B50" s="23"/>
      <c r="C50" s="23"/>
      <c r="D50" s="23">
        <v>-13067178</v>
      </c>
      <c r="E50" s="24" t="s">
        <v>51</v>
      </c>
      <c r="F50" s="25"/>
      <c r="G50" s="24"/>
      <c r="H50" s="23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12.75">
      <c r="A51" s="22" t="s">
        <v>52</v>
      </c>
      <c r="B51" s="23"/>
      <c r="C51" s="23"/>
      <c r="D51" s="23">
        <v>-135120</v>
      </c>
      <c r="E51" s="24"/>
      <c r="F51" s="25"/>
      <c r="G51" s="24"/>
      <c r="H51" s="23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 ht="12.75">
      <c r="A52" s="22" t="s">
        <v>53</v>
      </c>
      <c r="B52" s="23"/>
      <c r="C52" s="23"/>
      <c r="D52" s="23"/>
      <c r="E52" s="24"/>
      <c r="F52" s="25"/>
      <c r="G52" s="24"/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12.75">
      <c r="A53" s="10" t="s">
        <v>54</v>
      </c>
      <c r="B53" s="11">
        <v>0</v>
      </c>
      <c r="C53" s="11"/>
      <c r="D53" s="11">
        <v>-13202298</v>
      </c>
      <c r="E53" s="12"/>
      <c r="F53" s="13">
        <v>0</v>
      </c>
      <c r="G53" s="12"/>
      <c r="H53" s="11">
        <v>0</v>
      </c>
      <c r="I53" s="12"/>
      <c r="J53" s="12">
        <v>0</v>
      </c>
      <c r="K53" s="12"/>
      <c r="L53" s="12">
        <v>0</v>
      </c>
      <c r="M53" s="12"/>
      <c r="N53" s="12">
        <v>0</v>
      </c>
      <c r="O53" s="12"/>
      <c r="P53" s="12">
        <v>0</v>
      </c>
      <c r="Q53" s="12"/>
      <c r="R53" s="12">
        <v>0</v>
      </c>
      <c r="S53" s="12"/>
    </row>
    <row r="54" spans="1:19" ht="12.75">
      <c r="A54" s="10" t="s">
        <v>55</v>
      </c>
      <c r="B54" s="11">
        <v>4776350.995071876</v>
      </c>
      <c r="C54" s="11"/>
      <c r="D54" s="11">
        <v>273839.76</v>
      </c>
      <c r="E54" s="12"/>
      <c r="F54" s="13">
        <v>0.30279375053942204</v>
      </c>
      <c r="G54" s="12"/>
      <c r="H54" s="11">
        <v>0.4083937518298626</v>
      </c>
      <c r="I54" s="12"/>
      <c r="J54" s="12">
        <v>0.08340739831328392</v>
      </c>
      <c r="K54" s="12"/>
      <c r="L54" s="12">
        <v>-0.06945874728262424</v>
      </c>
      <c r="M54" s="12"/>
      <c r="N54" s="12">
        <v>0.40358585119247437</v>
      </c>
      <c r="O54" s="12"/>
      <c r="P54" s="12">
        <v>-0.0031488053500652313</v>
      </c>
      <c r="Q54" s="12"/>
      <c r="R54" s="12">
        <v>0.10061993822455406</v>
      </c>
      <c r="S54" s="12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1:19" ht="12.75">
      <c r="A58" s="51" t="s">
        <v>56</v>
      </c>
      <c r="B58" s="52"/>
      <c r="D58" s="52">
        <v>187181000747</v>
      </c>
      <c r="E58" s="1"/>
      <c r="F58" s="53"/>
      <c r="G58" s="1"/>
      <c r="H58" s="52"/>
      <c r="I58" s="1"/>
      <c r="J58" s="52"/>
      <c r="K58" s="1"/>
      <c r="L58" s="52"/>
      <c r="M58" s="1"/>
      <c r="N58" s="52"/>
      <c r="O58" s="1"/>
      <c r="P58" s="52"/>
      <c r="Q58" s="1"/>
      <c r="R58" s="52"/>
      <c r="S58" s="1"/>
    </row>
    <row r="59" spans="1:19" ht="12.75">
      <c r="A59" s="51" t="s">
        <v>57</v>
      </c>
      <c r="B59" s="52">
        <v>171663146545</v>
      </c>
      <c r="D59" s="52"/>
      <c r="E59" s="1"/>
      <c r="F59" s="53"/>
      <c r="G59" s="1"/>
      <c r="H59" s="52"/>
      <c r="I59" s="1"/>
      <c r="J59" s="52"/>
      <c r="K59" s="1"/>
      <c r="L59" s="52"/>
      <c r="M59" s="1"/>
      <c r="N59" s="52"/>
      <c r="O59" s="1"/>
      <c r="P59" s="52"/>
      <c r="Q59" s="1"/>
      <c r="R59" s="52"/>
      <c r="S59" s="1"/>
    </row>
    <row r="60" spans="1:19" ht="12.75">
      <c r="A60" s="51" t="s">
        <v>58</v>
      </c>
      <c r="B60" s="52"/>
      <c r="D60" s="52"/>
      <c r="E60" s="1"/>
      <c r="F60" s="53">
        <v>209830224530</v>
      </c>
      <c r="G60" s="1"/>
      <c r="H60" s="52">
        <v>209830224530</v>
      </c>
      <c r="I60" s="1"/>
      <c r="J60" s="52"/>
      <c r="K60" s="1"/>
      <c r="L60" s="52"/>
      <c r="M60" s="1"/>
      <c r="N60" s="52"/>
      <c r="O60" s="1"/>
      <c r="P60" s="52"/>
      <c r="Q60" s="1"/>
      <c r="R60" s="52"/>
      <c r="S60" s="1"/>
    </row>
    <row r="61" spans="1:19" ht="12.75">
      <c r="A61" s="51" t="s">
        <v>59</v>
      </c>
      <c r="B61" s="52"/>
      <c r="D61" s="52"/>
      <c r="E61" s="1"/>
      <c r="F61" s="53"/>
      <c r="G61" s="1"/>
      <c r="H61" s="52"/>
      <c r="I61" s="1"/>
      <c r="J61" s="52">
        <v>230021205261</v>
      </c>
      <c r="K61" s="1"/>
      <c r="L61" s="52">
        <v>242954221385</v>
      </c>
      <c r="M61" s="1"/>
      <c r="N61" s="52">
        <v>256519390240</v>
      </c>
      <c r="O61" s="1"/>
      <c r="P61" s="52">
        <v>266780165849.6</v>
      </c>
      <c r="Q61" s="1"/>
      <c r="R61" s="52">
        <v>277451372483.58405</v>
      </c>
      <c r="S61" s="1"/>
    </row>
    <row r="62" ht="12.75">
      <c r="N62" s="54"/>
    </row>
    <row r="63" spans="1:14" ht="12.75">
      <c r="A63" s="68" t="s">
        <v>60</v>
      </c>
      <c r="D63" s="52"/>
      <c r="F63" s="53"/>
      <c r="H63" s="52"/>
      <c r="J63" s="54"/>
      <c r="L63" s="54"/>
      <c r="N63" s="54"/>
    </row>
    <row r="64" spans="1:16" ht="14.25">
      <c r="A64" s="55" t="s">
        <v>61</v>
      </c>
      <c r="B64" s="52"/>
      <c r="C64"/>
      <c r="F64" s="60"/>
      <c r="H64" s="52"/>
      <c r="J64" s="52"/>
      <c r="L64" s="54"/>
      <c r="N64" s="54"/>
      <c r="P64" s="54"/>
    </row>
    <row r="65" spans="1:16" ht="14.25">
      <c r="A65" s="55" t="s">
        <v>91</v>
      </c>
      <c r="B65" s="52"/>
      <c r="C65"/>
      <c r="F65" s="61"/>
      <c r="H65" s="52"/>
      <c r="J65" s="52"/>
      <c r="L65" s="54"/>
      <c r="N65" s="54"/>
      <c r="P65" s="54"/>
    </row>
    <row r="66" spans="1:16" s="1" customFormat="1" ht="14.25">
      <c r="A66" s="57" t="s">
        <v>83</v>
      </c>
      <c r="B66" s="52"/>
      <c r="F66" s="62"/>
      <c r="H66" s="52"/>
      <c r="J66" s="52"/>
      <c r="L66" s="52"/>
      <c r="N66" s="52"/>
      <c r="P66" s="52"/>
    </row>
    <row r="67" spans="1:16" ht="14.25">
      <c r="A67" s="55" t="s">
        <v>62</v>
      </c>
      <c r="B67" s="52"/>
      <c r="C67"/>
      <c r="F67" s="53"/>
      <c r="H67" s="52"/>
      <c r="J67" s="52"/>
      <c r="L67" s="54"/>
      <c r="N67" s="54"/>
      <c r="P67" s="54"/>
    </row>
    <row r="68" spans="1:16" ht="14.25">
      <c r="A68" s="55" t="s">
        <v>63</v>
      </c>
      <c r="B68" s="52"/>
      <c r="C68"/>
      <c r="F68" s="53"/>
      <c r="H68" s="52"/>
      <c r="J68" s="52"/>
      <c r="L68" s="54"/>
      <c r="N68" s="54"/>
      <c r="P68" s="54"/>
    </row>
    <row r="69" spans="1:16" ht="14.25">
      <c r="A69" s="55" t="s">
        <v>64</v>
      </c>
      <c r="B69" s="52"/>
      <c r="C69"/>
      <c r="F69" s="53"/>
      <c r="H69" s="52"/>
      <c r="J69" s="52"/>
      <c r="L69" s="54"/>
      <c r="N69" s="54"/>
      <c r="P69" s="54"/>
    </row>
    <row r="70" spans="1:16" ht="12.75">
      <c r="A70" t="s">
        <v>65</v>
      </c>
      <c r="B70" s="52"/>
      <c r="C70"/>
      <c r="F70" s="53"/>
      <c r="H70" s="52"/>
      <c r="J70" s="52"/>
      <c r="L70" s="54"/>
      <c r="N70" s="54"/>
      <c r="P70" s="54"/>
    </row>
    <row r="71" spans="1:16" ht="14.25">
      <c r="A71" s="55" t="s">
        <v>66</v>
      </c>
      <c r="B71" s="52"/>
      <c r="C71"/>
      <c r="F71" s="53"/>
      <c r="H71" s="52"/>
      <c r="J71" s="52"/>
      <c r="L71" s="54"/>
      <c r="N71" s="54"/>
      <c r="P71" s="54"/>
    </row>
    <row r="72" spans="1:21" ht="14.25">
      <c r="A72" s="57" t="s">
        <v>92</v>
      </c>
      <c r="B72" s="52"/>
      <c r="E72" s="1"/>
      <c r="F72" s="53"/>
      <c r="G72" s="1"/>
      <c r="H72" s="52"/>
      <c r="I72" s="1"/>
      <c r="J72" s="52"/>
      <c r="K72" s="1"/>
      <c r="L72" s="52"/>
      <c r="M72" s="1"/>
      <c r="N72" s="52"/>
      <c r="O72" s="1"/>
      <c r="P72" s="52"/>
      <c r="Q72" s="1"/>
      <c r="R72" s="1"/>
      <c r="S72" s="1"/>
      <c r="T72" s="1"/>
      <c r="U72" s="1"/>
    </row>
    <row r="73" spans="1:21" ht="14.25">
      <c r="A73" s="56" t="s">
        <v>67</v>
      </c>
      <c r="B73" s="52"/>
      <c r="E73" s="1"/>
      <c r="F73" s="53"/>
      <c r="G73" s="1"/>
      <c r="H73" s="52"/>
      <c r="I73" s="1"/>
      <c r="J73" s="52"/>
      <c r="K73" s="1"/>
      <c r="L73" s="52"/>
      <c r="M73" s="1"/>
      <c r="N73" s="52"/>
      <c r="O73" s="1"/>
      <c r="P73" s="52"/>
      <c r="Q73" s="1"/>
      <c r="R73" s="1"/>
      <c r="S73" s="1"/>
      <c r="T73" s="1"/>
      <c r="U73" s="1"/>
    </row>
    <row r="74" spans="1:16" ht="14.25">
      <c r="A74" s="55" t="s">
        <v>68</v>
      </c>
      <c r="B74" s="52"/>
      <c r="C74"/>
      <c r="F74" s="53"/>
      <c r="H74" s="52"/>
      <c r="J74" s="52"/>
      <c r="L74" s="54"/>
      <c r="N74" s="54"/>
      <c r="P74" s="54"/>
    </row>
    <row r="75" spans="1:16" ht="12.75">
      <c r="A75" s="58" t="s">
        <v>69</v>
      </c>
      <c r="B75" s="52"/>
      <c r="C75"/>
      <c r="F75" s="53"/>
      <c r="H75" s="52"/>
      <c r="J75" s="52"/>
      <c r="L75" s="54"/>
      <c r="N75" s="54"/>
      <c r="P75" s="54"/>
    </row>
    <row r="76" spans="1:16" ht="14.25">
      <c r="A76" s="59" t="s">
        <v>70</v>
      </c>
      <c r="B76" s="52"/>
      <c r="C76"/>
      <c r="F76" s="53"/>
      <c r="H76" s="52"/>
      <c r="J76" s="52"/>
      <c r="L76" s="54"/>
      <c r="N76" s="54"/>
      <c r="P76" s="54"/>
    </row>
    <row r="77" spans="1:10" ht="14.25">
      <c r="A77" s="55" t="s">
        <v>71</v>
      </c>
      <c r="C77"/>
      <c r="F77" s="63"/>
      <c r="J77" s="1"/>
    </row>
    <row r="78" spans="1:10" ht="12.75">
      <c r="A78" t="s">
        <v>72</v>
      </c>
      <c r="C78"/>
      <c r="F78" s="63"/>
      <c r="J78" s="1"/>
    </row>
    <row r="79" spans="1:10" ht="12.75">
      <c r="A79" t="s">
        <v>73</v>
      </c>
      <c r="C79"/>
      <c r="F79" s="63"/>
      <c r="J79" s="1"/>
    </row>
    <row r="80" spans="1:10" ht="14.25">
      <c r="A80" s="59" t="s">
        <v>88</v>
      </c>
      <c r="C80"/>
      <c r="J80" s="1"/>
    </row>
    <row r="81" spans="1:10" ht="14.25">
      <c r="A81" s="59" t="s">
        <v>89</v>
      </c>
      <c r="C81"/>
      <c r="J81" s="1"/>
    </row>
    <row r="82" spans="1:16" ht="14.25">
      <c r="A82" s="55" t="s">
        <v>74</v>
      </c>
      <c r="B82" s="52"/>
      <c r="C82"/>
      <c r="F82" s="53"/>
      <c r="H82" s="52"/>
      <c r="J82" s="52"/>
      <c r="L82" s="54"/>
      <c r="N82" s="54"/>
      <c r="P82" s="54"/>
    </row>
    <row r="83" spans="1:10" ht="14.25">
      <c r="A83" s="55" t="s">
        <v>75</v>
      </c>
      <c r="C83"/>
      <c r="F83" s="63"/>
      <c r="J83" s="1"/>
    </row>
    <row r="84" spans="1:10" ht="14.25">
      <c r="A84" s="55" t="s">
        <v>76</v>
      </c>
      <c r="C84"/>
      <c r="F84" s="63"/>
      <c r="J84" s="1"/>
    </row>
    <row r="85" spans="1:10" ht="12.75">
      <c r="A85" t="s">
        <v>77</v>
      </c>
      <c r="C85"/>
      <c r="F85" s="63"/>
      <c r="J85" s="1"/>
    </row>
    <row r="86" spans="1:10" ht="14.25">
      <c r="A86" s="55" t="s">
        <v>78</v>
      </c>
      <c r="C86"/>
      <c r="F86" s="63"/>
      <c r="J86" s="1"/>
    </row>
    <row r="87" spans="1:10" ht="14.25">
      <c r="A87" s="59" t="s">
        <v>79</v>
      </c>
      <c r="C87"/>
      <c r="J87" s="1"/>
    </row>
    <row r="88" spans="1:10" ht="14.25">
      <c r="A88" s="59" t="s">
        <v>82</v>
      </c>
      <c r="C88"/>
      <c r="J88" s="1"/>
    </row>
    <row r="89" spans="2:10" ht="12.75">
      <c r="B89" s="52"/>
      <c r="C89"/>
      <c r="F89" s="53"/>
      <c r="J89" s="1"/>
    </row>
    <row r="90" spans="2:10" ht="12.75">
      <c r="B90" s="52"/>
      <c r="C90"/>
      <c r="F90" s="60"/>
      <c r="J90" s="1"/>
    </row>
    <row r="91" spans="3:10" ht="12.75">
      <c r="C91"/>
      <c r="J91" s="1"/>
    </row>
    <row r="92" spans="3:10" ht="12.75">
      <c r="C92"/>
      <c r="J92" s="1"/>
    </row>
    <row r="93" spans="3:10" ht="12.75">
      <c r="C93"/>
      <c r="J93" s="1"/>
    </row>
    <row r="94" spans="3:10" ht="12.75">
      <c r="C94"/>
      <c r="J94" s="1"/>
    </row>
    <row r="95" spans="3:10" ht="12.75">
      <c r="C95"/>
      <c r="J95" s="1"/>
    </row>
    <row r="96" spans="3:10" ht="12.75">
      <c r="C96"/>
      <c r="J96" s="1"/>
    </row>
    <row r="97" spans="3:10" ht="12.75">
      <c r="C97"/>
      <c r="J97" s="1"/>
    </row>
    <row r="98" spans="3:10" ht="12.75">
      <c r="C98"/>
      <c r="J98" s="1"/>
    </row>
    <row r="99" spans="3:10" ht="12.75">
      <c r="C99"/>
      <c r="J99" s="1"/>
    </row>
    <row r="100" spans="3:10" ht="12.75">
      <c r="C100"/>
      <c r="J100" s="1"/>
    </row>
  </sheetData>
  <printOptions horizontalCentered="1"/>
  <pageMargins left="0.25" right="0" top="0.55" bottom="0.49" header="0.17" footer="0.2"/>
  <pageSetup fitToHeight="2" fitToWidth="1" horizontalDpi="600" verticalDpi="600" orientation="landscape" paperSize="5" scale="67" r:id="rId1"/>
  <headerFooter alignWithMargins="0">
    <oddHeader>&amp;C&amp;"Arial,Bold"&amp;12Conservation Futures Levy Financial Plan
2002 Adopted Budget
with 2001 Actuals</oddHeader>
    <oddFooter>&amp;L&amp;8h:\2002\Requested-Proposed\&amp;A\&amp;F
Page &amp;P of &amp;N
&amp;D\&amp;T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Angelica Vazquez</cp:lastModifiedBy>
  <cp:lastPrinted>2003-01-23T19:44:05Z</cp:lastPrinted>
  <dcterms:created xsi:type="dcterms:W3CDTF">2002-05-09T21:09:45Z</dcterms:created>
  <dcterms:modified xsi:type="dcterms:W3CDTF">2003-05-15T18:28:42Z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1016972759</vt:i4>
  </property>
  <property fmtid="{D5CDD505-2E9C-101B-9397-08002B2CF9AE}" pid="3" name="_EmailSubject">
    <vt:lpwstr>Staff report and attachment</vt:lpwstr>
  </property>
  <property fmtid="{D5CDD505-2E9C-101B-9397-08002B2CF9AE}" pid="4" name="_AuthorEmail">
    <vt:lpwstr>Monica.Clarke@METROKC.GOV</vt:lpwstr>
  </property>
  <property fmtid="{D5CDD505-2E9C-101B-9397-08002B2CF9AE}" pid="5" name="_AuthorEmailDisplayName">
    <vt:lpwstr>Clarke, Monica</vt:lpwstr>
  </property>
  <property fmtid="{D5CDD505-2E9C-101B-9397-08002B2CF9AE}" pid="6" name="_ReviewingToolsShownOnce">
    <vt:lpwstr/>
  </property>
</Properties>
</file>