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1340" windowHeight="6540" activeTab="2"/>
  </bookViews>
  <sheets>
    <sheet name="Att. III" sheetId="1" r:id="rId1"/>
    <sheet name="Att. II" sheetId="2" r:id="rId2"/>
    <sheet name="Att I" sheetId="3" r:id="rId3"/>
  </sheets>
  <definedNames>
    <definedName name="_xlnm.Print_Area" localSheetId="2">'Att I'!$A$1:$J$165</definedName>
    <definedName name="_xlnm.Print_Titles" localSheetId="2">'Att I'!$1:$4</definedName>
  </definedNames>
  <calcPr fullCalcOnLoad="1"/>
</workbook>
</file>

<file path=xl/sharedStrings.xml><?xml version="1.0" encoding="utf-8"?>
<sst xmlns="http://schemas.openxmlformats.org/spreadsheetml/2006/main" count="253" uniqueCount="181">
  <si>
    <t xml:space="preserve"> </t>
  </si>
  <si>
    <t>Conservation Futures Levy Subfund</t>
  </si>
  <si>
    <t>Correction</t>
  </si>
  <si>
    <t>Willows Crossing</t>
  </si>
  <si>
    <t>Judd Creek wetlands</t>
  </si>
  <si>
    <t>Maury Island</t>
  </si>
  <si>
    <t>Juanita Woods</t>
  </si>
  <si>
    <t>Grandmother's Hill</t>
  </si>
  <si>
    <t>Point Discovery</t>
  </si>
  <si>
    <t>West Hylebos</t>
  </si>
  <si>
    <t>Cedar River Legacy</t>
  </si>
  <si>
    <t>Salmon Bay</t>
  </si>
  <si>
    <t>Lake 12</t>
  </si>
  <si>
    <t>Haynes Property</t>
  </si>
  <si>
    <t>Linda Jo Pym Property</t>
  </si>
  <si>
    <t>Mitchell Hill - conservation easement</t>
  </si>
  <si>
    <t>SWM CIP Non-Bond Subfund</t>
  </si>
  <si>
    <t>Friends of the Hylebos Wetlands</t>
  </si>
  <si>
    <t>Auditor Independent Oversight</t>
  </si>
  <si>
    <t>Tuck Creek</t>
  </si>
  <si>
    <t>Smith Cove Acquisition and Ballfield Development</t>
  </si>
  <si>
    <t>Shurman Climbing Rock</t>
  </si>
  <si>
    <t>Bingaman Pond Bridging</t>
  </si>
  <si>
    <t>Green River Trail</t>
  </si>
  <si>
    <t>System-wide Improvements</t>
  </si>
  <si>
    <t>Small Contracts</t>
  </si>
  <si>
    <t>REET I</t>
  </si>
  <si>
    <t>Transfer to Open Space Fund 3151</t>
  </si>
  <si>
    <t>REET II</t>
  </si>
  <si>
    <t>LSJ Integration</t>
  </si>
  <si>
    <t>Dumas Bay Eelgrass</t>
  </si>
  <si>
    <t>Branson Nearshore Acquisition</t>
  </si>
  <si>
    <t>Agriculture Preservation</t>
  </si>
  <si>
    <t>DYS Juvenile Justice Plan</t>
  </si>
  <si>
    <t>Transfer Project to Fund CIP 395902</t>
  </si>
  <si>
    <t>Total</t>
  </si>
  <si>
    <t>2003-2008</t>
  </si>
  <si>
    <t>Fund</t>
  </si>
  <si>
    <t>Project</t>
  </si>
  <si>
    <t>Description</t>
  </si>
  <si>
    <t>Flight Control System</t>
  </si>
  <si>
    <t>316xxx</t>
  </si>
  <si>
    <t>Airport Construction</t>
  </si>
  <si>
    <t>Parks Facilities Rehabilitation</t>
  </si>
  <si>
    <t>349xxx</t>
  </si>
  <si>
    <t>REET I Debt Service</t>
  </si>
  <si>
    <t>D12793</t>
  </si>
  <si>
    <t>Central Costs</t>
  </si>
  <si>
    <t>Technology System Bond</t>
  </si>
  <si>
    <t>Transfer to Fund 3771</t>
  </si>
  <si>
    <t>98 Technology Construction</t>
  </si>
  <si>
    <t>Referendum 47 ITS</t>
  </si>
  <si>
    <t>WAN Infrastructure</t>
  </si>
  <si>
    <t>Auto Benefits Enrollment</t>
  </si>
  <si>
    <t>Year 2000</t>
  </si>
  <si>
    <t>Subject in Process Migration</t>
  </si>
  <si>
    <t>Property Tax Reform</t>
  </si>
  <si>
    <t>96 Tech Systems Bond Subfund</t>
  </si>
  <si>
    <t>3434 Total</t>
  </si>
  <si>
    <t>3490 Total</t>
  </si>
  <si>
    <t>3380 Total</t>
  </si>
  <si>
    <t>3160 Total</t>
  </si>
  <si>
    <t>3681 Total</t>
  </si>
  <si>
    <t>3682 Total</t>
  </si>
  <si>
    <t>Preston Ball Fields</t>
  </si>
  <si>
    <t>Preston Edge</t>
  </si>
  <si>
    <t>34359T</t>
  </si>
  <si>
    <t>Network Technology</t>
  </si>
  <si>
    <t>Year 2000 Phase III</t>
  </si>
  <si>
    <t>3435 Total</t>
  </si>
  <si>
    <t>34369T</t>
  </si>
  <si>
    <t>Y2K  Agency System Reserve</t>
  </si>
  <si>
    <t>3436 Total</t>
  </si>
  <si>
    <t>3434FC</t>
  </si>
  <si>
    <t>OIRM Capital Projects</t>
  </si>
  <si>
    <t>3771 Total</t>
  </si>
  <si>
    <t>PROJECT</t>
  </si>
  <si>
    <t>DESCRIPTION</t>
  </si>
  <si>
    <t>2004</t>
  </si>
  <si>
    <t>2005</t>
  </si>
  <si>
    <t>2006</t>
  </si>
  <si>
    <t>2007</t>
  </si>
  <si>
    <t>2008</t>
  </si>
  <si>
    <t>A20220  Brightwater Treatment Plant - New Facilities &amp; Improvements</t>
  </si>
  <si>
    <t>2003-07</t>
  </si>
  <si>
    <t>Brightwater Conveyance</t>
  </si>
  <si>
    <t xml:space="preserve">Total </t>
  </si>
  <si>
    <t>2003 - 2008</t>
  </si>
  <si>
    <t>COUNTY ROAD CONSTRUCTION</t>
  </si>
  <si>
    <t>South Park Bridge</t>
  </si>
  <si>
    <t>South 277th Street</t>
  </si>
  <si>
    <t>RDCW06</t>
  </si>
  <si>
    <t>C/W Pedestrian Safety &amp; Mobility</t>
  </si>
  <si>
    <t xml:space="preserve">3860 Total </t>
  </si>
  <si>
    <t xml:space="preserve"> 2003 Proposed</t>
  </si>
  <si>
    <t>Tech Bond Financial Rate Charges</t>
  </si>
  <si>
    <t>Open Space County Projects</t>
  </si>
  <si>
    <t>Open Space Non-bond County Projects</t>
  </si>
  <si>
    <t>Manke Property Acquisition</t>
  </si>
  <si>
    <t>3521 Total</t>
  </si>
  <si>
    <t>Sugarloaf Mountain Acquisition</t>
  </si>
  <si>
    <t>352xxx</t>
  </si>
  <si>
    <t>3522 Total</t>
  </si>
  <si>
    <t>3842 Total</t>
  </si>
  <si>
    <t>315XXX</t>
  </si>
  <si>
    <t>3151 Total</t>
  </si>
  <si>
    <t>XXXXXX</t>
  </si>
  <si>
    <t>0A1687</t>
  </si>
  <si>
    <t>3292 Total</t>
  </si>
  <si>
    <t>Transfer to Development Credit Program</t>
  </si>
  <si>
    <t xml:space="preserve">Transfer to Development Credit </t>
  </si>
  <si>
    <t>D14691</t>
  </si>
  <si>
    <t>3691 Total</t>
  </si>
  <si>
    <t>Parks Recreation and Open Space</t>
  </si>
  <si>
    <t>Association Development &amp; Operations Partnership Program</t>
  </si>
  <si>
    <t>Ordinance 14517, Section 118 General Capital Improvement Program</t>
  </si>
  <si>
    <t>Attachment I</t>
  </si>
  <si>
    <t>Attachment II</t>
  </si>
  <si>
    <t>FUND</t>
  </si>
  <si>
    <t>Housing Opportunity Acquisition</t>
  </si>
  <si>
    <t>Housing Projects</t>
  </si>
  <si>
    <t>3220 Total</t>
  </si>
  <si>
    <t>Building Repair and Replacement</t>
  </si>
  <si>
    <t>395XXX</t>
  </si>
  <si>
    <t>3951 Total</t>
  </si>
  <si>
    <t>TDR Loan Repayment</t>
  </si>
  <si>
    <t>Z11292</t>
  </si>
  <si>
    <t>Snoqualmie River Focus Area 7</t>
  </si>
  <si>
    <t>RDCW07</t>
  </si>
  <si>
    <t>001359</t>
  </si>
  <si>
    <t>Transfer of Development Credit Program</t>
  </si>
  <si>
    <t>Federal Natural Conservation Grant</t>
  </si>
  <si>
    <t>Youth Services Detention Facility Construction</t>
  </si>
  <si>
    <t>New Juvenile Detention</t>
  </si>
  <si>
    <t>3190 Total</t>
  </si>
  <si>
    <t>Youth Facility Counstruction</t>
  </si>
  <si>
    <t>Total 3350</t>
  </si>
  <si>
    <t>Youth Services Detention 90</t>
  </si>
  <si>
    <t>T3260 Total</t>
  </si>
  <si>
    <t>001355</t>
  </si>
  <si>
    <t>001320</t>
  </si>
  <si>
    <t>Westside Re-development</t>
  </si>
  <si>
    <t>Terminal Building</t>
  </si>
  <si>
    <t>Ordinance 14517, Section 119:Roads Capital Improvement Program</t>
  </si>
  <si>
    <t>Ordinance 14517, Section 120:  Wastewater Treatment Capital Improvement Projects (Fund 4616)</t>
  </si>
  <si>
    <t xml:space="preserve"> Proposed</t>
  </si>
  <si>
    <t>xxxxxx</t>
  </si>
  <si>
    <t>Goat Hill Access &amp; Safety</t>
  </si>
  <si>
    <t>Rainier Ave South</t>
  </si>
  <si>
    <t>112th Ave SE Sidewalks</t>
  </si>
  <si>
    <t>Auburn ITS Program</t>
  </si>
  <si>
    <t>Intelligent Traffic Management System</t>
  </si>
  <si>
    <t>Transfer to 3522</t>
  </si>
  <si>
    <t>Default Project: Fee Simple Land Purchase/REET Cap</t>
  </si>
  <si>
    <t>REET II Transfer to 3160</t>
  </si>
  <si>
    <t>REET II Transfer to 3490</t>
  </si>
  <si>
    <t>ADOPS</t>
  </si>
  <si>
    <t>Lake Dorothy Bridge Put-in Access</t>
  </si>
  <si>
    <t>REET I Transfer to 3160</t>
  </si>
  <si>
    <t>REET I Transfer to 3490</t>
  </si>
  <si>
    <t>Fund 3681 Central Costs</t>
  </si>
  <si>
    <t>Total A20200 - Brightwater Treatment Plant</t>
  </si>
  <si>
    <t>A21100 - Central Functions</t>
  </si>
  <si>
    <t>423xxx</t>
  </si>
  <si>
    <t>Septic System Conversion Pilot Project</t>
  </si>
  <si>
    <t>Total A21100 - Central Functions</t>
  </si>
  <si>
    <t>Total Wastewater Treatment CIP Appropriation Fund 4616</t>
  </si>
  <si>
    <t>34349T</t>
  </si>
  <si>
    <t>Attachment III</t>
  </si>
  <si>
    <t>Icy Creek</t>
  </si>
  <si>
    <t>Lakewood Drainage Improvements</t>
  </si>
  <si>
    <t>Parks - Trail Links</t>
  </si>
  <si>
    <t>Parks - IAC Grant Conversion Acquisitions</t>
  </si>
  <si>
    <t>Public Transportation CIP Fund</t>
  </si>
  <si>
    <t>A00532</t>
  </si>
  <si>
    <t>Control Center Replacement</t>
  </si>
  <si>
    <t>A00531</t>
  </si>
  <si>
    <t>Move Support Functions</t>
  </si>
  <si>
    <t>3641 Total</t>
  </si>
  <si>
    <t>REET I Transfer to 3292</t>
  </si>
  <si>
    <t>0B1625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</si>
</sst>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_);[Red]_(* \(#,##0\);_(* &quot;-&quot;??_);_(@_)"/>
    <numFmt numFmtId="168" formatCode="#,##0;[Red]\(#,##0\);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0" xfId="19" applyFont="1" applyBorder="1">
      <alignment/>
      <protection/>
    </xf>
    <xf numFmtId="165" fontId="3" fillId="0" borderId="0" xfId="15" applyNumberFormat="1" applyFont="1" applyBorder="1" applyAlignment="1">
      <alignment/>
    </xf>
    <xf numFmtId="49" fontId="4" fillId="0" borderId="0" xfId="19" applyNumberFormat="1" applyFont="1" applyBorder="1" applyAlignment="1">
      <alignment horizontal="center"/>
      <protection/>
    </xf>
    <xf numFmtId="49" fontId="5" fillId="0" borderId="0" xfId="19" applyNumberFormat="1" applyFont="1" applyBorder="1">
      <alignment/>
      <protection/>
    </xf>
    <xf numFmtId="0" fontId="0" fillId="0" borderId="2" xfId="0" applyBorder="1" applyAlignment="1">
      <alignment/>
    </xf>
    <xf numFmtId="0" fontId="7" fillId="0" borderId="0" xfId="0" applyFont="1" applyFill="1" applyBorder="1" applyAlignment="1">
      <alignment horizontal="left" wrapText="1"/>
    </xf>
    <xf numFmtId="168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168" fontId="10" fillId="0" borderId="0" xfId="0" applyNumberFormat="1" applyFont="1" applyFill="1" applyBorder="1" applyAlignment="1">
      <alignment horizontal="right" wrapText="1"/>
    </xf>
    <xf numFmtId="168" fontId="10" fillId="0" borderId="0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165" fontId="0" fillId="0" borderId="2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1" fillId="0" borderId="3" xfId="17" applyNumberFormat="1" applyFont="1" applyBorder="1" applyAlignment="1">
      <alignment/>
    </xf>
    <xf numFmtId="166" fontId="0" fillId="0" borderId="2" xfId="17" applyNumberForma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19" applyFont="1" applyBorder="1">
      <alignment/>
      <protection/>
    </xf>
    <xf numFmtId="1" fontId="1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12" fillId="0" borderId="5" xfId="19" applyFont="1" applyBorder="1">
      <alignment/>
      <protection/>
    </xf>
    <xf numFmtId="0" fontId="2" fillId="0" borderId="0" xfId="0" applyFont="1" applyAlignment="1">
      <alignment/>
    </xf>
    <xf numFmtId="0" fontId="12" fillId="0" borderId="0" xfId="19" applyFont="1" applyBorder="1">
      <alignment/>
      <protection/>
    </xf>
    <xf numFmtId="165" fontId="12" fillId="0" borderId="2" xfId="15" applyNumberFormat="1" applyFont="1" applyBorder="1" applyAlignment="1">
      <alignment/>
    </xf>
    <xf numFmtId="38" fontId="12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6" xfId="19" applyFont="1" applyBorder="1" applyAlignment="1">
      <alignment horizontal="left"/>
      <protection/>
    </xf>
    <xf numFmtId="1" fontId="12" fillId="0" borderId="0" xfId="0" applyNumberFormat="1" applyFont="1" applyFill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left" wrapText="1"/>
    </xf>
    <xf numFmtId="165" fontId="12" fillId="0" borderId="6" xfId="15" applyNumberFormat="1" applyFont="1" applyBorder="1" applyAlignment="1">
      <alignment/>
    </xf>
    <xf numFmtId="38" fontId="12" fillId="0" borderId="6" xfId="15" applyNumberFormat="1" applyFont="1" applyBorder="1" applyAlignment="1">
      <alignment/>
    </xf>
    <xf numFmtId="38" fontId="12" fillId="0" borderId="4" xfId="15" applyNumberFormat="1" applyFont="1" applyBorder="1" applyAlignment="1">
      <alignment/>
    </xf>
    <xf numFmtId="1" fontId="12" fillId="0" borderId="1" xfId="0" applyNumberFormat="1" applyFont="1" applyFill="1" applyBorder="1" applyAlignment="1">
      <alignment horizontal="left"/>
    </xf>
    <xf numFmtId="165" fontId="0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dopted attachment 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A2" sqref="A2"/>
    </sheetView>
  </sheetViews>
  <sheetFormatPr defaultColWidth="9.140625" defaultRowHeight="12.75"/>
  <cols>
    <col min="2" max="2" width="11.57421875" style="0" customWidth="1"/>
    <col min="3" max="3" width="41.00390625" style="0" customWidth="1"/>
    <col min="4" max="4" width="13.00390625" style="0" customWidth="1"/>
    <col min="5" max="5" width="11.8515625" style="0" customWidth="1"/>
    <col min="6" max="6" width="12.57421875" style="0" customWidth="1"/>
    <col min="7" max="8" width="13.7109375" style="0" customWidth="1"/>
    <col min="9" max="10" width="11.7109375" style="0" customWidth="1"/>
  </cols>
  <sheetData>
    <row r="1" spans="1:10" ht="15">
      <c r="A1" s="18" t="s">
        <v>168</v>
      </c>
      <c r="C1" s="11"/>
      <c r="D1" s="12"/>
      <c r="E1" s="12"/>
      <c r="F1" s="12"/>
      <c r="G1" s="12"/>
      <c r="H1" s="12"/>
      <c r="I1" s="12"/>
      <c r="J1" s="12"/>
    </row>
    <row r="2" spans="1:10" ht="15">
      <c r="A2" s="18" t="s">
        <v>144</v>
      </c>
      <c r="C2" s="11"/>
      <c r="D2" s="12"/>
      <c r="E2" s="12"/>
      <c r="F2" s="12"/>
      <c r="G2" s="12"/>
      <c r="H2" s="12"/>
      <c r="I2" s="12"/>
      <c r="J2" s="12"/>
    </row>
    <row r="3" spans="2:10" ht="14.25">
      <c r="B3" s="13"/>
      <c r="C3" s="14"/>
      <c r="D3" s="2">
        <v>2003</v>
      </c>
      <c r="E3" s="33" t="s">
        <v>0</v>
      </c>
      <c r="F3" s="33"/>
      <c r="G3" s="33"/>
      <c r="H3" s="33"/>
      <c r="I3" s="33"/>
      <c r="J3" s="33" t="s">
        <v>35</v>
      </c>
    </row>
    <row r="4" spans="1:10" ht="12.75">
      <c r="A4" s="32" t="s">
        <v>118</v>
      </c>
      <c r="B4" s="32" t="s">
        <v>76</v>
      </c>
      <c r="C4" s="33" t="s">
        <v>77</v>
      </c>
      <c r="D4" s="33" t="s">
        <v>145</v>
      </c>
      <c r="E4" s="33" t="s">
        <v>78</v>
      </c>
      <c r="F4" s="33" t="s">
        <v>79</v>
      </c>
      <c r="G4" s="33" t="s">
        <v>80</v>
      </c>
      <c r="H4" s="33" t="s">
        <v>81</v>
      </c>
      <c r="I4" s="33" t="s">
        <v>82</v>
      </c>
      <c r="J4" s="33" t="s">
        <v>36</v>
      </c>
    </row>
    <row r="5" spans="1:10" ht="39" customHeight="1">
      <c r="A5" s="2">
        <v>4616</v>
      </c>
      <c r="B5" s="43"/>
      <c r="C5" s="53" t="s">
        <v>83</v>
      </c>
      <c r="D5" s="15"/>
      <c r="E5" s="15"/>
      <c r="F5" s="15"/>
      <c r="G5" s="15"/>
      <c r="H5" s="15"/>
      <c r="I5" s="15"/>
      <c r="J5" s="15"/>
    </row>
    <row r="6" spans="2:10" ht="12.75">
      <c r="B6" s="45" t="s">
        <v>84</v>
      </c>
      <c r="C6" s="45" t="s">
        <v>85</v>
      </c>
      <c r="D6" s="42">
        <v>22000000</v>
      </c>
      <c r="E6" s="42">
        <v>8300000</v>
      </c>
      <c r="F6" s="42">
        <v>-4400000</v>
      </c>
      <c r="G6" s="42">
        <v>-14700000</v>
      </c>
      <c r="H6" s="42">
        <v>-11200000</v>
      </c>
      <c r="I6" s="42">
        <v>0</v>
      </c>
      <c r="J6" s="42">
        <f>SUM(D6:I6)</f>
        <v>0</v>
      </c>
    </row>
    <row r="7" spans="2:10" ht="13.5" thickBot="1">
      <c r="B7" s="9"/>
      <c r="C7" s="9"/>
      <c r="D7" s="42"/>
      <c r="E7" s="42"/>
      <c r="F7" s="42"/>
      <c r="G7" s="42"/>
      <c r="H7" s="42"/>
      <c r="I7" s="42"/>
      <c r="J7" s="42"/>
    </row>
    <row r="8" spans="1:11" s="46" customFormat="1" ht="26.25" thickBot="1">
      <c r="A8" s="48"/>
      <c r="B8" s="44"/>
      <c r="C8" s="54" t="s">
        <v>161</v>
      </c>
      <c r="D8" s="55">
        <f>SUM(D6:D7)</f>
        <v>22000000</v>
      </c>
      <c r="E8" s="55">
        <f aca="true" t="shared" si="0" ref="E8:J8">SUM(E6:E7)</f>
        <v>8300000</v>
      </c>
      <c r="F8" s="55">
        <f t="shared" si="0"/>
        <v>-4400000</v>
      </c>
      <c r="G8" s="55">
        <f t="shared" si="0"/>
        <v>-14700000</v>
      </c>
      <c r="H8" s="55">
        <f t="shared" si="0"/>
        <v>-11200000</v>
      </c>
      <c r="I8" s="56">
        <f t="shared" si="0"/>
        <v>0</v>
      </c>
      <c r="J8" s="57">
        <f t="shared" si="0"/>
        <v>0</v>
      </c>
      <c r="K8" s="47"/>
    </row>
    <row r="9" spans="2:11" s="48" customFormat="1" ht="12.75">
      <c r="B9" s="44"/>
      <c r="C9" s="44"/>
      <c r="D9" s="49"/>
      <c r="E9" s="49"/>
      <c r="F9" s="49"/>
      <c r="G9" s="49"/>
      <c r="H9" s="49"/>
      <c r="I9" s="50"/>
      <c r="J9" s="50"/>
      <c r="K9" s="47"/>
    </row>
    <row r="10" spans="2:10" ht="12.75">
      <c r="B10" s="9"/>
      <c r="C10" s="44" t="s">
        <v>162</v>
      </c>
      <c r="D10" s="42"/>
      <c r="E10" s="42"/>
      <c r="F10" s="42"/>
      <c r="G10" s="42"/>
      <c r="H10" s="42"/>
      <c r="I10" s="42"/>
      <c r="J10" s="42"/>
    </row>
    <row r="11" spans="2:10" ht="12.75">
      <c r="B11" s="9" t="s">
        <v>163</v>
      </c>
      <c r="C11" s="9" t="s">
        <v>164</v>
      </c>
      <c r="D11" s="42">
        <v>-100000</v>
      </c>
      <c r="E11" s="42"/>
      <c r="F11" s="42"/>
      <c r="G11" s="42"/>
      <c r="H11" s="42"/>
      <c r="I11" s="42"/>
      <c r="J11" s="42">
        <f>SUM(D11:I11)</f>
        <v>-100000</v>
      </c>
    </row>
    <row r="12" spans="2:10" ht="12.75">
      <c r="B12" s="9">
        <v>423577</v>
      </c>
      <c r="C12" s="9" t="s">
        <v>164</v>
      </c>
      <c r="D12" s="42">
        <v>100000</v>
      </c>
      <c r="E12" s="42"/>
      <c r="F12" s="42"/>
      <c r="G12" s="42"/>
      <c r="H12" s="42"/>
      <c r="I12" s="42"/>
      <c r="J12" s="42">
        <f>SUM(D12:I12)</f>
        <v>100000</v>
      </c>
    </row>
    <row r="13" spans="2:10" ht="13.5" thickBot="1">
      <c r="B13" s="9"/>
      <c r="C13" s="9"/>
      <c r="D13" s="42"/>
      <c r="E13" s="42"/>
      <c r="F13" s="42"/>
      <c r="G13" s="42"/>
      <c r="H13" s="42"/>
      <c r="I13" s="42"/>
      <c r="J13" s="42"/>
    </row>
    <row r="14" spans="1:11" s="46" customFormat="1" ht="13.5" thickBot="1">
      <c r="A14" s="48"/>
      <c r="B14" s="44"/>
      <c r="C14" s="58" t="s">
        <v>165</v>
      </c>
      <c r="D14" s="56">
        <f>SUM(D11:D13)</f>
        <v>0</v>
      </c>
      <c r="E14" s="56">
        <f aca="true" t="shared" si="1" ref="E14:J14">SUM(E11:E13)</f>
        <v>0</v>
      </c>
      <c r="F14" s="56">
        <f t="shared" si="1"/>
        <v>0</v>
      </c>
      <c r="G14" s="56">
        <f t="shared" si="1"/>
        <v>0</v>
      </c>
      <c r="H14" s="56">
        <f t="shared" si="1"/>
        <v>0</v>
      </c>
      <c r="I14" s="56">
        <f t="shared" si="1"/>
        <v>0</v>
      </c>
      <c r="J14" s="57">
        <f t="shared" si="1"/>
        <v>0</v>
      </c>
      <c r="K14" s="47"/>
    </row>
    <row r="15" spans="2:10" ht="13.5" thickBot="1">
      <c r="B15" s="9"/>
      <c r="C15" s="9"/>
      <c r="D15" s="42"/>
      <c r="E15" s="42"/>
      <c r="F15" s="42"/>
      <c r="G15" s="42"/>
      <c r="H15" s="42"/>
      <c r="I15" s="42"/>
      <c r="J15" s="42"/>
    </row>
    <row r="16" spans="2:10" ht="13.5" thickBot="1">
      <c r="B16" s="51"/>
      <c r="C16" s="52" t="s">
        <v>166</v>
      </c>
      <c r="D16" s="40">
        <f>D14+D8</f>
        <v>22000000</v>
      </c>
      <c r="E16" s="40">
        <f aca="true" t="shared" si="2" ref="E16:J16">E14+E8</f>
        <v>8300000</v>
      </c>
      <c r="F16" s="40">
        <f t="shared" si="2"/>
        <v>-4400000</v>
      </c>
      <c r="G16" s="40">
        <f t="shared" si="2"/>
        <v>-14700000</v>
      </c>
      <c r="H16" s="40">
        <f t="shared" si="2"/>
        <v>-11200000</v>
      </c>
      <c r="I16" s="40">
        <f t="shared" si="2"/>
        <v>0</v>
      </c>
      <c r="J16" s="40">
        <f t="shared" si="2"/>
        <v>0</v>
      </c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D9" sqref="D9"/>
    </sheetView>
  </sheetViews>
  <sheetFormatPr defaultColWidth="9.140625" defaultRowHeight="12.75"/>
  <cols>
    <col min="2" max="2" width="10.57421875" style="0" customWidth="1"/>
    <col min="3" max="3" width="34.421875" style="0" customWidth="1"/>
    <col min="4" max="4" width="13.00390625" style="0" customWidth="1"/>
    <col min="5" max="5" width="14.00390625" style="0" customWidth="1"/>
    <col min="6" max="9" width="13.00390625" style="0" customWidth="1"/>
    <col min="10" max="10" width="14.28125" style="0" customWidth="1"/>
  </cols>
  <sheetData>
    <row r="1" ht="12.75">
      <c r="A1" s="18" t="s">
        <v>117</v>
      </c>
    </row>
    <row r="2" spans="1:10" ht="15">
      <c r="A2" s="18" t="s">
        <v>143</v>
      </c>
      <c r="B2" s="16"/>
      <c r="C2" s="16"/>
      <c r="D2" s="17"/>
      <c r="E2" s="17"/>
      <c r="F2" s="17"/>
      <c r="G2" s="17"/>
      <c r="H2" s="17"/>
      <c r="I2" s="17"/>
      <c r="J2" s="17"/>
    </row>
    <row r="3" spans="1:10" ht="12.75">
      <c r="A3" s="18"/>
      <c r="B3" s="19"/>
      <c r="C3" s="19"/>
      <c r="D3" s="20"/>
      <c r="E3" s="21"/>
      <c r="F3" s="21"/>
      <c r="G3" s="21"/>
      <c r="H3" s="21"/>
      <c r="I3" s="21"/>
      <c r="J3" s="21"/>
    </row>
    <row r="4" spans="1:10" ht="16.5" customHeight="1">
      <c r="A4" s="22"/>
      <c r="B4" s="19"/>
      <c r="C4" s="19"/>
      <c r="D4" s="23" t="s">
        <v>0</v>
      </c>
      <c r="E4" s="24"/>
      <c r="F4" s="24"/>
      <c r="G4" s="24"/>
      <c r="H4" s="24"/>
      <c r="I4" s="24"/>
      <c r="J4" s="25" t="s">
        <v>86</v>
      </c>
    </row>
    <row r="5" spans="1:10" ht="25.5">
      <c r="A5" s="23" t="s">
        <v>37</v>
      </c>
      <c r="B5" s="23" t="s">
        <v>38</v>
      </c>
      <c r="C5" s="23" t="s">
        <v>39</v>
      </c>
      <c r="D5" s="26" t="s">
        <v>94</v>
      </c>
      <c r="E5" s="26" t="s">
        <v>78</v>
      </c>
      <c r="F5" s="26" t="s">
        <v>79</v>
      </c>
      <c r="G5" s="26" t="s">
        <v>80</v>
      </c>
      <c r="H5" s="26" t="s">
        <v>81</v>
      </c>
      <c r="I5" s="26" t="s">
        <v>82</v>
      </c>
      <c r="J5" s="26" t="s">
        <v>87</v>
      </c>
    </row>
    <row r="6" spans="1:10" ht="12.75">
      <c r="A6" s="23">
        <v>3860</v>
      </c>
      <c r="B6" s="19"/>
      <c r="C6" s="23" t="s">
        <v>88</v>
      </c>
      <c r="D6" s="15"/>
      <c r="E6" s="15" t="s">
        <v>0</v>
      </c>
      <c r="F6" s="15"/>
      <c r="G6" s="15"/>
      <c r="H6" s="15"/>
      <c r="I6" s="15"/>
      <c r="J6" s="15"/>
    </row>
    <row r="7" spans="2:10" ht="12.75">
      <c r="B7" s="6" t="s">
        <v>146</v>
      </c>
      <c r="C7" t="s">
        <v>19</v>
      </c>
      <c r="D7" s="27">
        <v>-80000</v>
      </c>
      <c r="E7" s="27">
        <v>-311000</v>
      </c>
      <c r="F7" s="27"/>
      <c r="G7" s="27"/>
      <c r="H7" s="27"/>
      <c r="I7" s="27"/>
      <c r="J7" s="27">
        <f aca="true" t="shared" si="0" ref="J7:J20">SUM(D7:I7)</f>
        <v>-391000</v>
      </c>
    </row>
    <row r="8" spans="2:10" ht="12.75">
      <c r="B8" s="6">
        <v>200399</v>
      </c>
      <c r="C8" t="s">
        <v>19</v>
      </c>
      <c r="D8" s="27">
        <v>80000</v>
      </c>
      <c r="E8" s="27">
        <v>311000</v>
      </c>
      <c r="F8" s="27"/>
      <c r="G8" s="27"/>
      <c r="H8" s="27"/>
      <c r="I8" s="27"/>
      <c r="J8" s="27">
        <f t="shared" si="0"/>
        <v>391000</v>
      </c>
    </row>
    <row r="9" spans="2:10" ht="12.75">
      <c r="B9" s="6" t="s">
        <v>146</v>
      </c>
      <c r="C9" t="s">
        <v>147</v>
      </c>
      <c r="D9" s="27">
        <v>-150000</v>
      </c>
      <c r="E9" s="27"/>
      <c r="F9" s="27"/>
      <c r="G9" s="27"/>
      <c r="H9" s="27"/>
      <c r="I9" s="27"/>
      <c r="J9" s="27">
        <f t="shared" si="0"/>
        <v>-150000</v>
      </c>
    </row>
    <row r="10" spans="2:10" ht="12.75">
      <c r="B10" s="6">
        <v>100303</v>
      </c>
      <c r="C10" t="s">
        <v>147</v>
      </c>
      <c r="D10" s="27">
        <v>150000</v>
      </c>
      <c r="E10" s="27"/>
      <c r="F10" s="27"/>
      <c r="G10" s="27"/>
      <c r="H10" s="27"/>
      <c r="I10" s="27"/>
      <c r="J10" s="27">
        <f t="shared" si="0"/>
        <v>150000</v>
      </c>
    </row>
    <row r="11" spans="2:10" ht="12.75">
      <c r="B11" s="6">
        <v>300197</v>
      </c>
      <c r="C11" t="s">
        <v>89</v>
      </c>
      <c r="D11" s="27">
        <v>-5822000</v>
      </c>
      <c r="E11" s="28">
        <f>D18</f>
        <v>5822000</v>
      </c>
      <c r="F11" s="28"/>
      <c r="G11" s="28"/>
      <c r="H11" s="28"/>
      <c r="I11" s="28"/>
      <c r="J11" s="27">
        <f t="shared" si="0"/>
        <v>0</v>
      </c>
    </row>
    <row r="12" spans="2:10" ht="12.75">
      <c r="B12" s="6" t="s">
        <v>146</v>
      </c>
      <c r="C12" t="s">
        <v>148</v>
      </c>
      <c r="D12" s="27">
        <v>-300000</v>
      </c>
      <c r="E12" s="28"/>
      <c r="F12" s="28"/>
      <c r="G12" s="28"/>
      <c r="H12" s="28"/>
      <c r="I12" s="28"/>
      <c r="J12" s="27">
        <f t="shared" si="0"/>
        <v>-300000</v>
      </c>
    </row>
    <row r="13" spans="2:10" ht="12.75">
      <c r="B13" s="6">
        <v>300303</v>
      </c>
      <c r="C13" t="s">
        <v>148</v>
      </c>
      <c r="D13" s="27">
        <v>300000</v>
      </c>
      <c r="E13" s="28"/>
      <c r="F13" s="28"/>
      <c r="G13" s="28"/>
      <c r="H13" s="28"/>
      <c r="I13" s="28"/>
      <c r="J13" s="27">
        <f t="shared" si="0"/>
        <v>300000</v>
      </c>
    </row>
    <row r="14" spans="2:10" ht="12.75">
      <c r="B14" s="6" t="s">
        <v>146</v>
      </c>
      <c r="C14" t="s">
        <v>149</v>
      </c>
      <c r="D14" s="27">
        <v>-100000</v>
      </c>
      <c r="E14" s="28"/>
      <c r="F14" s="28"/>
      <c r="G14" s="28"/>
      <c r="H14" s="28"/>
      <c r="I14" s="28"/>
      <c r="J14" s="27">
        <f t="shared" si="0"/>
        <v>-100000</v>
      </c>
    </row>
    <row r="15" spans="2:10" ht="12.75">
      <c r="B15" s="6">
        <v>300503</v>
      </c>
      <c r="C15" t="s">
        <v>149</v>
      </c>
      <c r="D15" s="27">
        <v>100000</v>
      </c>
      <c r="E15" s="28"/>
      <c r="F15" s="28"/>
      <c r="G15" s="28"/>
      <c r="H15" s="28"/>
      <c r="I15" s="28"/>
      <c r="J15" s="27">
        <f t="shared" si="0"/>
        <v>100000</v>
      </c>
    </row>
    <row r="16" spans="2:10" ht="12.75">
      <c r="B16" s="6" t="s">
        <v>146</v>
      </c>
      <c r="C16" t="s">
        <v>150</v>
      </c>
      <c r="D16" s="27">
        <v>-200000</v>
      </c>
      <c r="E16" s="28">
        <v>-300000</v>
      </c>
      <c r="F16" s="28"/>
      <c r="G16" s="28"/>
      <c r="H16" s="28"/>
      <c r="I16" s="28"/>
      <c r="J16" s="27">
        <f t="shared" si="0"/>
        <v>-500000</v>
      </c>
    </row>
    <row r="17" spans="2:10" ht="12.75">
      <c r="B17" s="6">
        <v>400303</v>
      </c>
      <c r="C17" t="s">
        <v>150</v>
      </c>
      <c r="D17" s="27">
        <v>200000</v>
      </c>
      <c r="E17" s="28">
        <v>300000</v>
      </c>
      <c r="F17" s="28"/>
      <c r="G17" s="28"/>
      <c r="H17" s="28"/>
      <c r="I17" s="28"/>
      <c r="J17" s="27">
        <f t="shared" si="0"/>
        <v>500000</v>
      </c>
    </row>
    <row r="18" spans="2:10" ht="12.75">
      <c r="B18" s="6">
        <v>500298</v>
      </c>
      <c r="C18" t="s">
        <v>90</v>
      </c>
      <c r="D18" s="27">
        <v>5822000</v>
      </c>
      <c r="E18" s="27">
        <f>D11</f>
        <v>-5822000</v>
      </c>
      <c r="F18" s="27"/>
      <c r="G18" s="27"/>
      <c r="H18" s="27"/>
      <c r="I18" s="27"/>
      <c r="J18" s="27">
        <f t="shared" si="0"/>
        <v>0</v>
      </c>
    </row>
    <row r="19" spans="2:10" ht="12.75">
      <c r="B19" s="6" t="s">
        <v>91</v>
      </c>
      <c r="C19" t="s">
        <v>92</v>
      </c>
      <c r="D19" s="28" t="s">
        <v>0</v>
      </c>
      <c r="E19" s="27"/>
      <c r="F19" s="27">
        <v>311000</v>
      </c>
      <c r="G19" s="27">
        <v>311000</v>
      </c>
      <c r="H19" s="27">
        <v>311000</v>
      </c>
      <c r="I19" s="27">
        <v>311000</v>
      </c>
      <c r="J19" s="27">
        <f>SUM(D19:I19)</f>
        <v>1244000</v>
      </c>
    </row>
    <row r="20" spans="2:10" ht="13.5" thickBot="1">
      <c r="B20" s="6" t="s">
        <v>128</v>
      </c>
      <c r="C20" t="s">
        <v>151</v>
      </c>
      <c r="D20" s="27">
        <v>-100000</v>
      </c>
      <c r="E20" s="27"/>
      <c r="F20" s="27"/>
      <c r="G20" s="27"/>
      <c r="H20" s="27"/>
      <c r="I20" s="27"/>
      <c r="J20" s="27">
        <f t="shared" si="0"/>
        <v>-100000</v>
      </c>
    </row>
    <row r="21" spans="2:10" ht="13.5" thickBot="1">
      <c r="B21" s="4"/>
      <c r="C21" s="29" t="s">
        <v>93</v>
      </c>
      <c r="D21" s="30">
        <f aca="true" t="shared" si="1" ref="D21:J21">SUM(D7:D20)</f>
        <v>-100000</v>
      </c>
      <c r="E21" s="30">
        <f t="shared" si="1"/>
        <v>0</v>
      </c>
      <c r="F21" s="30">
        <f t="shared" si="1"/>
        <v>311000</v>
      </c>
      <c r="G21" s="30">
        <f t="shared" si="1"/>
        <v>311000</v>
      </c>
      <c r="H21" s="30">
        <f t="shared" si="1"/>
        <v>311000</v>
      </c>
      <c r="I21" s="30">
        <f t="shared" si="1"/>
        <v>311000</v>
      </c>
      <c r="J21" s="30">
        <f t="shared" si="1"/>
        <v>1144000</v>
      </c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</sheetData>
  <printOptions/>
  <pageMargins left="0.23" right="0.35" top="1" bottom="1" header="0.5" footer="0.5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6"/>
  <sheetViews>
    <sheetView tabSelected="1" workbookViewId="0" topLeftCell="A154">
      <selection activeCell="C177" sqref="C177"/>
    </sheetView>
  </sheetViews>
  <sheetFormatPr defaultColWidth="9.140625" defaultRowHeight="12.75"/>
  <cols>
    <col min="1" max="1" width="9.7109375" style="0" customWidth="1"/>
    <col min="2" max="2" width="10.57421875" style="0" customWidth="1"/>
    <col min="3" max="3" width="51.00390625" style="0" customWidth="1"/>
    <col min="4" max="4" width="13.421875" style="0" customWidth="1"/>
    <col min="5" max="6" width="11.28125" style="0" bestFit="1" customWidth="1"/>
    <col min="10" max="10" width="12.140625" style="0" customWidth="1"/>
  </cols>
  <sheetData>
    <row r="1" ht="12.75">
      <c r="A1" s="32" t="s">
        <v>116</v>
      </c>
    </row>
    <row r="2" spans="1:9" ht="12.75">
      <c r="A2" s="32" t="s">
        <v>115</v>
      </c>
      <c r="D2" s="2"/>
      <c r="E2" s="2"/>
      <c r="F2" s="2"/>
      <c r="G2" s="2"/>
      <c r="H2" s="2"/>
      <c r="I2" s="2"/>
    </row>
    <row r="3" spans="1:10" ht="12.75">
      <c r="A3" s="7"/>
      <c r="D3" s="2"/>
      <c r="E3" s="2"/>
      <c r="F3" s="2"/>
      <c r="G3" s="2"/>
      <c r="H3" s="2"/>
      <c r="I3" s="2"/>
      <c r="J3" s="2" t="s">
        <v>35</v>
      </c>
    </row>
    <row r="4" spans="1:10" ht="12.75">
      <c r="A4" s="33" t="s">
        <v>37</v>
      </c>
      <c r="B4" s="33" t="s">
        <v>38</v>
      </c>
      <c r="C4" s="33" t="s">
        <v>39</v>
      </c>
      <c r="D4" s="34">
        <v>2003</v>
      </c>
      <c r="E4" s="34">
        <v>2004</v>
      </c>
      <c r="F4" s="34">
        <v>2005</v>
      </c>
      <c r="G4" s="34">
        <v>2006</v>
      </c>
      <c r="H4" s="34">
        <v>2007</v>
      </c>
      <c r="I4" s="34">
        <v>2008</v>
      </c>
      <c r="J4" s="34" t="s">
        <v>36</v>
      </c>
    </row>
    <row r="5" spans="1:10" ht="12.75">
      <c r="A5" s="2">
        <v>3151</v>
      </c>
      <c r="B5" s="2"/>
      <c r="C5" s="8" t="s">
        <v>1</v>
      </c>
      <c r="D5" s="35"/>
      <c r="E5" s="35"/>
      <c r="F5" s="35"/>
      <c r="G5" s="35"/>
      <c r="H5" s="35"/>
      <c r="I5" s="35"/>
      <c r="J5" s="35"/>
    </row>
    <row r="6" spans="1:10" ht="12.75">
      <c r="A6" s="2"/>
      <c r="B6" s="8">
        <v>315106</v>
      </c>
      <c r="C6" s="9" t="s">
        <v>125</v>
      </c>
      <c r="D6" s="27">
        <v>82500</v>
      </c>
      <c r="E6" s="27"/>
      <c r="F6" s="27"/>
      <c r="G6" s="27"/>
      <c r="H6" s="27"/>
      <c r="I6" s="27"/>
      <c r="J6" s="27">
        <f aca="true" t="shared" si="0" ref="J6:J28">SUM(D6:I6)</f>
        <v>82500</v>
      </c>
    </row>
    <row r="7" spans="1:10" ht="12.75">
      <c r="A7" s="2"/>
      <c r="B7" s="6" t="s">
        <v>104</v>
      </c>
      <c r="C7" t="s">
        <v>3</v>
      </c>
      <c r="D7" s="27">
        <v>-250000</v>
      </c>
      <c r="E7" s="27"/>
      <c r="F7" s="27"/>
      <c r="G7" s="27"/>
      <c r="H7" s="27"/>
      <c r="I7" s="27"/>
      <c r="J7" s="27">
        <f t="shared" si="0"/>
        <v>-250000</v>
      </c>
    </row>
    <row r="8" spans="1:10" ht="12.75">
      <c r="A8" s="2"/>
      <c r="B8" s="8">
        <v>315149</v>
      </c>
      <c r="C8" t="s">
        <v>3</v>
      </c>
      <c r="D8" s="27">
        <v>250000</v>
      </c>
      <c r="E8" s="27"/>
      <c r="F8" s="27"/>
      <c r="G8" s="27"/>
      <c r="H8" s="27"/>
      <c r="I8" s="27"/>
      <c r="J8" s="27">
        <f t="shared" si="0"/>
        <v>250000</v>
      </c>
    </row>
    <row r="9" spans="1:10" ht="12.75">
      <c r="A9" s="2"/>
      <c r="B9" s="6" t="s">
        <v>104</v>
      </c>
      <c r="C9" t="s">
        <v>4</v>
      </c>
      <c r="D9" s="27">
        <v>-50000</v>
      </c>
      <c r="E9" s="27"/>
      <c r="F9" s="27"/>
      <c r="G9" s="27"/>
      <c r="H9" s="27"/>
      <c r="I9" s="27"/>
      <c r="J9" s="27">
        <f t="shared" si="0"/>
        <v>-50000</v>
      </c>
    </row>
    <row r="10" spans="1:10" ht="12.75">
      <c r="A10" s="2"/>
      <c r="B10" s="8">
        <v>315150</v>
      </c>
      <c r="C10" t="s">
        <v>4</v>
      </c>
      <c r="D10" s="27">
        <v>50000</v>
      </c>
      <c r="E10" s="27"/>
      <c r="F10" s="27"/>
      <c r="G10" s="27"/>
      <c r="H10" s="27"/>
      <c r="I10" s="27"/>
      <c r="J10" s="27">
        <f t="shared" si="0"/>
        <v>50000</v>
      </c>
    </row>
    <row r="11" spans="1:10" ht="12.75">
      <c r="A11" s="2"/>
      <c r="B11" s="6" t="s">
        <v>104</v>
      </c>
      <c r="C11" t="s">
        <v>5</v>
      </c>
      <c r="D11" s="27">
        <v>-250000</v>
      </c>
      <c r="E11" s="27"/>
      <c r="F11" s="27"/>
      <c r="G11" s="27"/>
      <c r="H11" s="27"/>
      <c r="I11" s="27"/>
      <c r="J11" s="27">
        <f t="shared" si="0"/>
        <v>-250000</v>
      </c>
    </row>
    <row r="12" spans="1:10" ht="12.75">
      <c r="A12" s="2"/>
      <c r="B12" s="8">
        <v>315138</v>
      </c>
      <c r="C12" t="s">
        <v>5</v>
      </c>
      <c r="D12" s="27">
        <v>250000</v>
      </c>
      <c r="E12" s="27"/>
      <c r="F12" s="27"/>
      <c r="G12" s="27"/>
      <c r="H12" s="27"/>
      <c r="I12" s="27"/>
      <c r="J12" s="27">
        <f t="shared" si="0"/>
        <v>250000</v>
      </c>
    </row>
    <row r="13" spans="1:10" ht="12.75">
      <c r="A13" s="2"/>
      <c r="B13" s="6" t="s">
        <v>104</v>
      </c>
      <c r="C13" t="s">
        <v>6</v>
      </c>
      <c r="D13" s="27">
        <v>-500000</v>
      </c>
      <c r="E13" s="27"/>
      <c r="F13" s="27"/>
      <c r="G13" s="27"/>
      <c r="H13" s="27"/>
      <c r="I13" s="27"/>
      <c r="J13" s="27">
        <f t="shared" si="0"/>
        <v>-500000</v>
      </c>
    </row>
    <row r="14" spans="1:10" ht="12.75">
      <c r="A14" s="2"/>
      <c r="B14" s="8">
        <v>315151</v>
      </c>
      <c r="C14" t="s">
        <v>6</v>
      </c>
      <c r="D14" s="27">
        <v>500000</v>
      </c>
      <c r="E14" s="27"/>
      <c r="F14" s="27"/>
      <c r="G14" s="27"/>
      <c r="H14" s="27"/>
      <c r="I14" s="27"/>
      <c r="J14" s="27">
        <f t="shared" si="0"/>
        <v>500000</v>
      </c>
    </row>
    <row r="15" spans="1:10" ht="12.75">
      <c r="A15" s="2"/>
      <c r="B15" s="6" t="s">
        <v>104</v>
      </c>
      <c r="C15" t="s">
        <v>7</v>
      </c>
      <c r="D15" s="27">
        <v>-200000</v>
      </c>
      <c r="E15" s="27"/>
      <c r="F15" s="27"/>
      <c r="G15" s="27"/>
      <c r="H15" s="27"/>
      <c r="I15" s="27"/>
      <c r="J15" s="27">
        <f t="shared" si="0"/>
        <v>-200000</v>
      </c>
    </row>
    <row r="16" spans="1:10" ht="12.75">
      <c r="A16" s="2"/>
      <c r="B16" s="8">
        <v>315152</v>
      </c>
      <c r="C16" t="s">
        <v>7</v>
      </c>
      <c r="D16" s="27">
        <v>200000</v>
      </c>
      <c r="E16" s="27"/>
      <c r="F16" s="27"/>
      <c r="G16" s="27"/>
      <c r="H16" s="27"/>
      <c r="I16" s="27"/>
      <c r="J16" s="27">
        <f t="shared" si="0"/>
        <v>200000</v>
      </c>
    </row>
    <row r="17" spans="1:10" ht="12.75">
      <c r="A17" s="2"/>
      <c r="B17" s="6" t="s">
        <v>104</v>
      </c>
      <c r="C17" t="s">
        <v>8</v>
      </c>
      <c r="D17" s="27">
        <v>-150000</v>
      </c>
      <c r="E17" s="27"/>
      <c r="F17" s="27"/>
      <c r="G17" s="27"/>
      <c r="H17" s="27"/>
      <c r="I17" s="27"/>
      <c r="J17" s="27">
        <f t="shared" si="0"/>
        <v>-150000</v>
      </c>
    </row>
    <row r="18" spans="1:10" ht="12.75">
      <c r="A18" s="2"/>
      <c r="B18" s="8">
        <v>315153</v>
      </c>
      <c r="C18" t="s">
        <v>8</v>
      </c>
      <c r="D18" s="27">
        <v>150000</v>
      </c>
      <c r="E18" s="27"/>
      <c r="F18" s="27"/>
      <c r="G18" s="27"/>
      <c r="H18" s="27"/>
      <c r="I18" s="27"/>
      <c r="J18" s="27">
        <f t="shared" si="0"/>
        <v>150000</v>
      </c>
    </row>
    <row r="19" spans="1:10" ht="12.75">
      <c r="A19" s="2"/>
      <c r="B19" s="6" t="s">
        <v>104</v>
      </c>
      <c r="C19" t="s">
        <v>9</v>
      </c>
      <c r="D19" s="27">
        <v>-190000</v>
      </c>
      <c r="E19" s="27"/>
      <c r="F19" s="27"/>
      <c r="G19" s="27"/>
      <c r="H19" s="27"/>
      <c r="I19" s="27"/>
      <c r="J19" s="27">
        <f t="shared" si="0"/>
        <v>-190000</v>
      </c>
    </row>
    <row r="20" spans="1:10" ht="12.75">
      <c r="A20" s="2"/>
      <c r="B20" s="8">
        <v>315117</v>
      </c>
      <c r="C20" t="s">
        <v>9</v>
      </c>
      <c r="D20" s="27">
        <v>190000</v>
      </c>
      <c r="E20" s="27"/>
      <c r="F20" s="27"/>
      <c r="G20" s="27"/>
      <c r="H20" s="27"/>
      <c r="I20" s="27"/>
      <c r="J20" s="27">
        <f t="shared" si="0"/>
        <v>190000</v>
      </c>
    </row>
    <row r="21" spans="1:10" ht="12.75">
      <c r="A21" s="2"/>
      <c r="B21" s="6" t="s">
        <v>104</v>
      </c>
      <c r="C21" t="s">
        <v>10</v>
      </c>
      <c r="D21" s="27">
        <v>-500000</v>
      </c>
      <c r="E21" s="27"/>
      <c r="F21" s="27"/>
      <c r="G21" s="27"/>
      <c r="H21" s="27"/>
      <c r="I21" s="27"/>
      <c r="J21" s="27">
        <f t="shared" si="0"/>
        <v>-500000</v>
      </c>
    </row>
    <row r="22" spans="1:10" ht="12.75">
      <c r="A22" s="2"/>
      <c r="B22" s="8">
        <v>315103</v>
      </c>
      <c r="C22" t="s">
        <v>10</v>
      </c>
      <c r="D22" s="27">
        <v>500000</v>
      </c>
      <c r="E22" s="27"/>
      <c r="F22" s="27"/>
      <c r="G22" s="27"/>
      <c r="H22" s="27"/>
      <c r="I22" s="27"/>
      <c r="J22" s="27">
        <f t="shared" si="0"/>
        <v>500000</v>
      </c>
    </row>
    <row r="23" spans="1:10" ht="12.75">
      <c r="A23" s="2"/>
      <c r="B23" s="6" t="s">
        <v>104</v>
      </c>
      <c r="C23" t="s">
        <v>11</v>
      </c>
      <c r="D23" s="27">
        <v>-200000</v>
      </c>
      <c r="E23" s="27"/>
      <c r="F23" s="27"/>
      <c r="G23" s="27"/>
      <c r="H23" s="27"/>
      <c r="I23" s="27"/>
      <c r="J23" s="27">
        <f t="shared" si="0"/>
        <v>-200000</v>
      </c>
    </row>
    <row r="24" spans="1:10" ht="12.75">
      <c r="A24" s="2"/>
      <c r="B24" s="8">
        <v>315154</v>
      </c>
      <c r="C24" t="s">
        <v>11</v>
      </c>
      <c r="D24" s="27">
        <v>200000</v>
      </c>
      <c r="E24" s="27"/>
      <c r="F24" s="27"/>
      <c r="G24" s="27"/>
      <c r="H24" s="27"/>
      <c r="I24" s="27"/>
      <c r="J24" s="27">
        <f t="shared" si="0"/>
        <v>200000</v>
      </c>
    </row>
    <row r="25" spans="1:10" ht="12.75">
      <c r="A25" s="2"/>
      <c r="B25" s="6" t="s">
        <v>104</v>
      </c>
      <c r="C25" t="s">
        <v>12</v>
      </c>
      <c r="D25" s="27">
        <v>-380000</v>
      </c>
      <c r="E25" s="27"/>
      <c r="F25" s="27"/>
      <c r="G25" s="27"/>
      <c r="H25" s="27"/>
      <c r="I25" s="27"/>
      <c r="J25" s="27">
        <f t="shared" si="0"/>
        <v>-380000</v>
      </c>
    </row>
    <row r="26" spans="2:10" ht="12.75">
      <c r="B26" s="8">
        <v>315132</v>
      </c>
      <c r="C26" t="s">
        <v>12</v>
      </c>
      <c r="D26" s="27">
        <v>380000</v>
      </c>
      <c r="E26" s="27"/>
      <c r="F26" s="27"/>
      <c r="G26" s="27"/>
      <c r="H26" s="27"/>
      <c r="I26" s="27"/>
      <c r="J26" s="27">
        <f t="shared" si="0"/>
        <v>380000</v>
      </c>
    </row>
    <row r="27" spans="1:10" ht="12.75">
      <c r="A27" s="2"/>
      <c r="B27" s="6" t="s">
        <v>104</v>
      </c>
      <c r="C27" t="s">
        <v>13</v>
      </c>
      <c r="D27" s="27">
        <v>-125000</v>
      </c>
      <c r="E27" s="27"/>
      <c r="F27" s="27"/>
      <c r="G27" s="27"/>
      <c r="H27" s="27"/>
      <c r="I27" s="27"/>
      <c r="J27" s="27">
        <f t="shared" si="0"/>
        <v>-125000</v>
      </c>
    </row>
    <row r="28" spans="1:10" ht="12.75">
      <c r="A28" s="2"/>
      <c r="B28" s="8">
        <v>315155</v>
      </c>
      <c r="C28" t="s">
        <v>13</v>
      </c>
      <c r="D28" s="27">
        <v>125000</v>
      </c>
      <c r="E28" s="27"/>
      <c r="F28" s="27"/>
      <c r="G28" s="27"/>
      <c r="H28" s="27"/>
      <c r="I28" s="27"/>
      <c r="J28" s="27">
        <f t="shared" si="0"/>
        <v>125000</v>
      </c>
    </row>
    <row r="29" spans="2:10" ht="12.75">
      <c r="B29" s="6" t="s">
        <v>104</v>
      </c>
      <c r="C29" t="s">
        <v>14</v>
      </c>
      <c r="D29" s="27">
        <v>-202000</v>
      </c>
      <c r="E29" s="27"/>
      <c r="F29" s="27"/>
      <c r="G29" s="27"/>
      <c r="H29" s="27"/>
      <c r="I29" s="27"/>
      <c r="J29" s="27">
        <f>SUM(D29:I29)</f>
        <v>-202000</v>
      </c>
    </row>
    <row r="30" spans="2:10" ht="12.75">
      <c r="B30" s="8">
        <v>315156</v>
      </c>
      <c r="C30" t="s">
        <v>14</v>
      </c>
      <c r="D30" s="27">
        <v>202000</v>
      </c>
      <c r="E30" s="27"/>
      <c r="F30" s="27"/>
      <c r="G30" s="27"/>
      <c r="H30" s="27"/>
      <c r="I30" s="27"/>
      <c r="J30" s="27">
        <f>SUM(D30:I30)</f>
        <v>202000</v>
      </c>
    </row>
    <row r="31" spans="2:10" ht="12.75">
      <c r="B31" s="6" t="s">
        <v>104</v>
      </c>
      <c r="C31" t="s">
        <v>15</v>
      </c>
      <c r="D31" s="27">
        <v>-500000</v>
      </c>
      <c r="E31" s="27"/>
      <c r="F31" s="27"/>
      <c r="G31" s="27"/>
      <c r="H31" s="27"/>
      <c r="I31" s="27"/>
      <c r="J31" s="27">
        <f>SUM(D31:I31)</f>
        <v>-500000</v>
      </c>
    </row>
    <row r="32" spans="2:10" ht="13.5" thickBot="1">
      <c r="B32" s="8">
        <v>315157</v>
      </c>
      <c r="C32" t="s">
        <v>15</v>
      </c>
      <c r="D32" s="27">
        <v>500000</v>
      </c>
      <c r="E32" s="27"/>
      <c r="F32" s="27"/>
      <c r="G32" s="27"/>
      <c r="H32" s="27"/>
      <c r="I32" s="27"/>
      <c r="J32" s="27">
        <f>SUM(D32:I32)</f>
        <v>500000</v>
      </c>
    </row>
    <row r="33" spans="2:10" ht="13.5" thickBot="1">
      <c r="B33" s="31" t="s">
        <v>0</v>
      </c>
      <c r="C33" s="5" t="s">
        <v>105</v>
      </c>
      <c r="D33" s="36">
        <f>SUM(D6:D32)</f>
        <v>82500</v>
      </c>
      <c r="E33" s="36"/>
      <c r="F33" s="36"/>
      <c r="G33" s="36"/>
      <c r="H33" s="36"/>
      <c r="I33" s="36"/>
      <c r="J33" s="36">
        <f>SUM(J6:J32)</f>
        <v>82500</v>
      </c>
    </row>
    <row r="34" spans="2:10" ht="12.75">
      <c r="B34" s="31"/>
      <c r="D34" s="37"/>
      <c r="E34" s="37"/>
      <c r="F34" s="37"/>
      <c r="G34" s="37"/>
      <c r="H34" s="37"/>
      <c r="I34" s="37"/>
      <c r="J34" s="37"/>
    </row>
    <row r="35" spans="1:10" ht="12.75">
      <c r="A35" s="2">
        <v>3160</v>
      </c>
      <c r="B35" s="31"/>
      <c r="C35" s="7" t="s">
        <v>113</v>
      </c>
      <c r="D35" s="37"/>
      <c r="E35" s="37"/>
      <c r="F35" s="37"/>
      <c r="G35" s="37"/>
      <c r="H35" s="37"/>
      <c r="I35" s="37"/>
      <c r="J35" s="37"/>
    </row>
    <row r="36" spans="1:10" ht="12.75">
      <c r="A36" s="2"/>
      <c r="B36" s="9" t="s">
        <v>41</v>
      </c>
      <c r="C36" s="9" t="s">
        <v>20</v>
      </c>
      <c r="D36" s="37">
        <v>-3000000</v>
      </c>
      <c r="E36" s="37"/>
      <c r="F36" s="37"/>
      <c r="G36" s="37"/>
      <c r="H36" s="37"/>
      <c r="I36" s="37"/>
      <c r="J36" s="27">
        <f aca="true" t="shared" si="1" ref="J36:J51">SUM(D36:I36)</f>
        <v>-3000000</v>
      </c>
    </row>
    <row r="37" spans="1:10" ht="12.75">
      <c r="A37" s="2"/>
      <c r="B37" s="9">
        <v>316316</v>
      </c>
      <c r="C37" s="9" t="s">
        <v>20</v>
      </c>
      <c r="D37" s="37">
        <v>3000000</v>
      </c>
      <c r="E37" s="37"/>
      <c r="F37" s="37"/>
      <c r="G37" s="37"/>
      <c r="H37" s="37"/>
      <c r="I37" s="37"/>
      <c r="J37" s="27">
        <f t="shared" si="1"/>
        <v>3000000</v>
      </c>
    </row>
    <row r="38" spans="1:10" ht="12.75">
      <c r="A38" s="2"/>
      <c r="B38" s="9" t="s">
        <v>41</v>
      </c>
      <c r="C38" s="9" t="s">
        <v>114</v>
      </c>
      <c r="D38" s="37">
        <v>-605889</v>
      </c>
      <c r="E38" s="37"/>
      <c r="F38" s="37"/>
      <c r="G38" s="37"/>
      <c r="H38" s="37"/>
      <c r="I38" s="37"/>
      <c r="J38" s="27">
        <f t="shared" si="1"/>
        <v>-605889</v>
      </c>
    </row>
    <row r="39" spans="1:10" ht="12.75">
      <c r="A39" s="2"/>
      <c r="B39" s="9">
        <v>316317</v>
      </c>
      <c r="C39" s="9" t="s">
        <v>156</v>
      </c>
      <c r="D39" s="37">
        <v>605889</v>
      </c>
      <c r="E39" s="37"/>
      <c r="F39" s="37"/>
      <c r="G39" s="37"/>
      <c r="H39" s="37"/>
      <c r="I39" s="37"/>
      <c r="J39" s="27">
        <f t="shared" si="1"/>
        <v>605889</v>
      </c>
    </row>
    <row r="40" spans="2:10" ht="12.75">
      <c r="B40" t="s">
        <v>41</v>
      </c>
      <c r="C40" t="s">
        <v>21</v>
      </c>
      <c r="D40" s="27">
        <v>-10000</v>
      </c>
      <c r="E40" s="27"/>
      <c r="F40" s="27"/>
      <c r="G40" s="27"/>
      <c r="H40" s="27"/>
      <c r="I40" s="27"/>
      <c r="J40" s="27">
        <f t="shared" si="1"/>
        <v>-10000</v>
      </c>
    </row>
    <row r="41" spans="2:10" ht="12.75">
      <c r="B41" s="6">
        <v>316318</v>
      </c>
      <c r="C41" t="s">
        <v>21</v>
      </c>
      <c r="D41" s="27">
        <v>10000</v>
      </c>
      <c r="E41" s="27"/>
      <c r="F41" s="27"/>
      <c r="G41" s="27"/>
      <c r="H41" s="27"/>
      <c r="I41" s="27"/>
      <c r="J41" s="27">
        <f t="shared" si="1"/>
        <v>10000</v>
      </c>
    </row>
    <row r="42" spans="2:10" ht="12.75">
      <c r="B42" s="6" t="s">
        <v>41</v>
      </c>
      <c r="C42" t="s">
        <v>22</v>
      </c>
      <c r="D42" s="27">
        <v>-64975</v>
      </c>
      <c r="E42" s="27"/>
      <c r="F42" s="27"/>
      <c r="G42" s="27"/>
      <c r="H42" s="27"/>
      <c r="I42" s="27"/>
      <c r="J42" s="27">
        <f t="shared" si="1"/>
        <v>-64975</v>
      </c>
    </row>
    <row r="43" spans="2:10" ht="12.75">
      <c r="B43" s="6">
        <v>316319</v>
      </c>
      <c r="C43" t="s">
        <v>22</v>
      </c>
      <c r="D43" s="27">
        <v>64975</v>
      </c>
      <c r="E43" s="27"/>
      <c r="F43" s="27"/>
      <c r="G43" s="27"/>
      <c r="H43" s="27"/>
      <c r="I43" s="27"/>
      <c r="J43" s="27">
        <f t="shared" si="1"/>
        <v>64975</v>
      </c>
    </row>
    <row r="44" spans="2:10" ht="12.75">
      <c r="B44" s="6" t="s">
        <v>41</v>
      </c>
      <c r="C44" t="s">
        <v>157</v>
      </c>
      <c r="D44" s="27">
        <v>-15000</v>
      </c>
      <c r="E44" s="27"/>
      <c r="F44" s="27"/>
      <c r="G44" s="27"/>
      <c r="H44" s="27"/>
      <c r="I44" s="27"/>
      <c r="J44" s="27">
        <f t="shared" si="1"/>
        <v>-15000</v>
      </c>
    </row>
    <row r="45" spans="2:10" ht="12.75">
      <c r="B45" s="6">
        <v>316320</v>
      </c>
      <c r="C45" t="s">
        <v>157</v>
      </c>
      <c r="D45" s="27">
        <v>15000</v>
      </c>
      <c r="E45" s="27"/>
      <c r="F45" s="27"/>
      <c r="G45" s="27"/>
      <c r="H45" s="27"/>
      <c r="I45" s="27"/>
      <c r="J45" s="27">
        <f t="shared" si="1"/>
        <v>15000</v>
      </c>
    </row>
    <row r="46" spans="2:10" ht="12.75">
      <c r="B46" s="6" t="s">
        <v>41</v>
      </c>
      <c r="C46" t="s">
        <v>23</v>
      </c>
      <c r="D46" s="27">
        <v>-344393</v>
      </c>
      <c r="E46" s="27"/>
      <c r="F46" s="27"/>
      <c r="G46" s="27"/>
      <c r="H46" s="27"/>
      <c r="I46" s="27"/>
      <c r="J46" s="27">
        <f t="shared" si="1"/>
        <v>-344393</v>
      </c>
    </row>
    <row r="47" spans="2:10" ht="12.75">
      <c r="B47" s="6">
        <v>316419</v>
      </c>
      <c r="C47" t="s">
        <v>23</v>
      </c>
      <c r="D47" s="27">
        <v>344393</v>
      </c>
      <c r="E47" s="27"/>
      <c r="F47" s="27"/>
      <c r="G47" s="27"/>
      <c r="H47" s="27"/>
      <c r="I47" s="27"/>
      <c r="J47" s="27">
        <f t="shared" si="1"/>
        <v>344393</v>
      </c>
    </row>
    <row r="48" spans="2:10" ht="12.75">
      <c r="B48" s="6">
        <v>316126</v>
      </c>
      <c r="C48" t="s">
        <v>64</v>
      </c>
      <c r="D48" s="27">
        <v>-378450</v>
      </c>
      <c r="E48" s="27"/>
      <c r="F48" s="27"/>
      <c r="G48" s="27"/>
      <c r="H48" s="27"/>
      <c r="I48" s="27"/>
      <c r="J48" s="27">
        <f t="shared" si="1"/>
        <v>-378450</v>
      </c>
    </row>
    <row r="49" spans="2:10" ht="12.75">
      <c r="B49" s="6">
        <v>316215</v>
      </c>
      <c r="C49" t="s">
        <v>65</v>
      </c>
      <c r="D49" s="27">
        <v>378450</v>
      </c>
      <c r="E49" s="27"/>
      <c r="F49" s="27"/>
      <c r="G49" s="27"/>
      <c r="H49" s="27"/>
      <c r="I49" s="27"/>
      <c r="J49" s="27">
        <f t="shared" si="1"/>
        <v>378450</v>
      </c>
    </row>
    <row r="50" spans="2:10" ht="12.75">
      <c r="B50" s="6">
        <v>316021</v>
      </c>
      <c r="C50" t="s">
        <v>172</v>
      </c>
      <c r="D50" s="27">
        <v>275000</v>
      </c>
      <c r="E50" s="27"/>
      <c r="F50" s="27"/>
      <c r="G50" s="27"/>
      <c r="H50" s="27"/>
      <c r="I50" s="27"/>
      <c r="J50" s="27">
        <f t="shared" si="1"/>
        <v>275000</v>
      </c>
    </row>
    <row r="51" spans="2:10" ht="12.75">
      <c r="B51" s="6">
        <v>316004</v>
      </c>
      <c r="C51" t="s">
        <v>171</v>
      </c>
      <c r="D51" s="27">
        <v>200000</v>
      </c>
      <c r="E51" s="27"/>
      <c r="F51" s="27"/>
      <c r="G51" s="27"/>
      <c r="H51" s="27"/>
      <c r="I51" s="27"/>
      <c r="J51" s="27">
        <f t="shared" si="1"/>
        <v>200000</v>
      </c>
    </row>
    <row r="52" spans="2:10" ht="13.5" thickBot="1">
      <c r="B52" s="6"/>
      <c r="C52" t="s">
        <v>2</v>
      </c>
      <c r="D52" s="27">
        <v>99382</v>
      </c>
      <c r="E52" s="27"/>
      <c r="F52" s="27"/>
      <c r="G52" s="27"/>
      <c r="H52" s="27"/>
      <c r="I52" s="27"/>
      <c r="J52" s="27">
        <f>SUM(D52:I52)</f>
        <v>99382</v>
      </c>
    </row>
    <row r="53" spans="2:10" ht="13.5" thickBot="1">
      <c r="B53" s="6"/>
      <c r="C53" s="5" t="s">
        <v>61</v>
      </c>
      <c r="D53" s="38">
        <f aca="true" t="shared" si="2" ref="D53:J53">SUM(D36:D52)</f>
        <v>574382</v>
      </c>
      <c r="E53" s="38">
        <f t="shared" si="2"/>
        <v>0</v>
      </c>
      <c r="F53" s="38">
        <f t="shared" si="2"/>
        <v>0</v>
      </c>
      <c r="G53" s="38">
        <f t="shared" si="2"/>
        <v>0</v>
      </c>
      <c r="H53" s="38">
        <f t="shared" si="2"/>
        <v>0</v>
      </c>
      <c r="I53" s="38">
        <f t="shared" si="2"/>
        <v>0</v>
      </c>
      <c r="J53" s="38">
        <f t="shared" si="2"/>
        <v>574382</v>
      </c>
    </row>
    <row r="54" spans="2:10" ht="12.75">
      <c r="B54" s="6"/>
      <c r="D54" s="27"/>
      <c r="E54" s="27"/>
      <c r="F54" s="27"/>
      <c r="G54" s="27"/>
      <c r="H54" s="27"/>
      <c r="I54" s="27"/>
      <c r="J54" s="27"/>
    </row>
    <row r="55" spans="1:10" ht="12.75">
      <c r="A55" s="2">
        <v>3190</v>
      </c>
      <c r="B55" s="6"/>
      <c r="C55" s="7" t="s">
        <v>132</v>
      </c>
      <c r="D55" s="27"/>
      <c r="E55" s="27"/>
      <c r="F55" s="27"/>
      <c r="G55" s="27"/>
      <c r="H55" s="27"/>
      <c r="I55" s="27"/>
      <c r="J55" s="27"/>
    </row>
    <row r="56" spans="2:10" ht="13.5" thickBot="1">
      <c r="B56" s="6">
        <v>319601</v>
      </c>
      <c r="C56" t="s">
        <v>133</v>
      </c>
      <c r="D56" s="27">
        <v>36929</v>
      </c>
      <c r="E56" s="27"/>
      <c r="F56" s="27"/>
      <c r="G56" s="27"/>
      <c r="H56" s="27"/>
      <c r="I56" s="27"/>
      <c r="J56" s="27">
        <f>SUM(D56:I56)</f>
        <v>36929</v>
      </c>
    </row>
    <row r="57" spans="2:10" ht="13.5" thickBot="1">
      <c r="B57" s="6"/>
      <c r="C57" s="5" t="s">
        <v>134</v>
      </c>
      <c r="D57" s="38">
        <f>SUM(D56)</f>
        <v>36929</v>
      </c>
      <c r="E57" s="38"/>
      <c r="F57" s="38"/>
      <c r="G57" s="38"/>
      <c r="H57" s="38"/>
      <c r="I57" s="38"/>
      <c r="J57" s="41">
        <f>SUM(J56)</f>
        <v>36929</v>
      </c>
    </row>
    <row r="58" spans="2:10" ht="12.75">
      <c r="B58" s="6"/>
      <c r="D58" s="27"/>
      <c r="E58" s="27"/>
      <c r="F58" s="27"/>
      <c r="G58" s="27"/>
      <c r="H58" s="27"/>
      <c r="I58" s="27"/>
      <c r="J58" s="27"/>
    </row>
    <row r="59" spans="1:10" ht="12.75">
      <c r="A59" s="2">
        <v>3220</v>
      </c>
      <c r="B59" s="6"/>
      <c r="C59" s="7" t="s">
        <v>119</v>
      </c>
      <c r="D59" s="27"/>
      <c r="E59" s="27"/>
      <c r="F59" s="27"/>
      <c r="G59" s="27"/>
      <c r="H59" s="27"/>
      <c r="I59" s="27"/>
      <c r="J59" s="27"/>
    </row>
    <row r="60" spans="2:10" ht="13.5" thickBot="1">
      <c r="B60" s="6">
        <v>322200</v>
      </c>
      <c r="C60" t="s">
        <v>120</v>
      </c>
      <c r="D60" s="27">
        <v>-1158878</v>
      </c>
      <c r="E60" s="27"/>
      <c r="F60" s="27"/>
      <c r="G60" s="27"/>
      <c r="H60" s="27"/>
      <c r="I60" s="27"/>
      <c r="J60" s="27">
        <f>SUM(D60:I60)</f>
        <v>-1158878</v>
      </c>
    </row>
    <row r="61" spans="2:10" ht="13.5" thickBot="1">
      <c r="B61" s="6"/>
      <c r="C61" s="5" t="s">
        <v>121</v>
      </c>
      <c r="D61" s="38">
        <f>SUM(D60)</f>
        <v>-1158878</v>
      </c>
      <c r="E61" s="38"/>
      <c r="F61" s="38"/>
      <c r="G61" s="38"/>
      <c r="H61" s="38"/>
      <c r="I61" s="38"/>
      <c r="J61" s="41">
        <f>SUM(J60)</f>
        <v>-1158878</v>
      </c>
    </row>
    <row r="62" spans="2:10" ht="12.75">
      <c r="B62" s="6"/>
      <c r="D62" s="27"/>
      <c r="E62" s="27"/>
      <c r="F62" s="27"/>
      <c r="G62" s="27"/>
      <c r="H62" s="27"/>
      <c r="I62" s="27"/>
      <c r="J62" s="27"/>
    </row>
    <row r="63" spans="1:10" ht="12.75">
      <c r="A63" s="2">
        <v>3260</v>
      </c>
      <c r="B63" s="6"/>
      <c r="C63" s="7" t="s">
        <v>137</v>
      </c>
      <c r="D63" s="27"/>
      <c r="E63" s="27"/>
      <c r="F63" s="27"/>
      <c r="G63" s="27"/>
      <c r="H63" s="27"/>
      <c r="I63" s="27"/>
      <c r="J63" s="27"/>
    </row>
    <row r="64" spans="2:10" ht="13.5" thickBot="1">
      <c r="B64" s="6">
        <v>326101</v>
      </c>
      <c r="C64" t="s">
        <v>34</v>
      </c>
      <c r="D64" s="27">
        <v>28539</v>
      </c>
      <c r="E64" s="27"/>
      <c r="F64" s="27"/>
      <c r="G64" s="27"/>
      <c r="H64" s="27"/>
      <c r="I64" s="27"/>
      <c r="J64" s="27">
        <f>SUM(D64:I64)</f>
        <v>28539</v>
      </c>
    </row>
    <row r="65" spans="2:10" ht="13.5" thickBot="1">
      <c r="B65" s="6"/>
      <c r="C65" s="5" t="s">
        <v>138</v>
      </c>
      <c r="D65" s="38">
        <f>SUM(D64)</f>
        <v>28539</v>
      </c>
      <c r="E65" s="38"/>
      <c r="F65" s="38"/>
      <c r="G65" s="38"/>
      <c r="H65" s="38"/>
      <c r="I65" s="38"/>
      <c r="J65" s="41">
        <f>SUM(J64)</f>
        <v>28539</v>
      </c>
    </row>
    <row r="66" spans="2:10" ht="12.75">
      <c r="B66" s="6"/>
      <c r="D66" s="27"/>
      <c r="E66" s="27"/>
      <c r="F66" s="27"/>
      <c r="G66" s="27"/>
      <c r="H66" s="27"/>
      <c r="I66" s="27"/>
      <c r="J66" s="27"/>
    </row>
    <row r="67" spans="1:10" ht="12.75">
      <c r="A67" s="2">
        <v>3292</v>
      </c>
      <c r="B67" s="6"/>
      <c r="C67" s="8" t="s">
        <v>16</v>
      </c>
      <c r="D67" s="27"/>
      <c r="E67" s="27"/>
      <c r="F67" s="27"/>
      <c r="G67" s="27"/>
      <c r="H67" s="27"/>
      <c r="I67" s="27"/>
      <c r="J67" s="27"/>
    </row>
    <row r="68" spans="2:10" ht="12.75">
      <c r="B68" s="9" t="s">
        <v>106</v>
      </c>
      <c r="C68" t="s">
        <v>17</v>
      </c>
      <c r="D68" s="27">
        <v>-90000</v>
      </c>
      <c r="E68" s="37"/>
      <c r="F68" s="37"/>
      <c r="G68" s="37"/>
      <c r="H68" s="37"/>
      <c r="I68" s="37"/>
      <c r="J68" s="27">
        <f>SUM(D68:I68)</f>
        <v>-90000</v>
      </c>
    </row>
    <row r="69" spans="2:10" ht="12.75">
      <c r="B69" s="9" t="s">
        <v>107</v>
      </c>
      <c r="C69" t="s">
        <v>17</v>
      </c>
      <c r="D69" s="27">
        <v>90000</v>
      </c>
      <c r="E69" s="37"/>
      <c r="F69" s="37"/>
      <c r="G69" s="37"/>
      <c r="H69" s="37"/>
      <c r="I69" s="37"/>
      <c r="J69" s="27">
        <f>SUM(D69:I69)</f>
        <v>90000</v>
      </c>
    </row>
    <row r="70" spans="2:10" ht="13.5" thickBot="1">
      <c r="B70" s="6" t="s">
        <v>180</v>
      </c>
      <c r="C70" t="s">
        <v>170</v>
      </c>
      <c r="D70" s="27">
        <v>200000</v>
      </c>
      <c r="E70" s="27"/>
      <c r="F70" s="27"/>
      <c r="G70" s="27"/>
      <c r="H70" s="27"/>
      <c r="I70" s="27"/>
      <c r="J70" s="27">
        <f>SUM(D70:I70)</f>
        <v>200000</v>
      </c>
    </row>
    <row r="71" spans="2:10" ht="13.5" thickBot="1">
      <c r="B71" s="6"/>
      <c r="C71" s="5" t="s">
        <v>108</v>
      </c>
      <c r="D71" s="38">
        <f>SUM(D68:D70)</f>
        <v>200000</v>
      </c>
      <c r="E71" s="38"/>
      <c r="F71" s="38"/>
      <c r="G71" s="38"/>
      <c r="H71" s="38"/>
      <c r="I71" s="38"/>
      <c r="J71" s="38">
        <f>SUM(J68:J70)</f>
        <v>200000</v>
      </c>
    </row>
    <row r="72" spans="2:10" ht="12.75">
      <c r="B72" s="6"/>
      <c r="D72" s="27"/>
      <c r="E72" s="27"/>
      <c r="F72" s="27"/>
      <c r="G72" s="27"/>
      <c r="H72" s="27"/>
      <c r="I72" s="27"/>
      <c r="J72" s="27"/>
    </row>
    <row r="73" spans="2:10" ht="12.75">
      <c r="B73" s="6"/>
      <c r="D73" s="27"/>
      <c r="E73" s="27"/>
      <c r="F73" s="27"/>
      <c r="G73" s="27"/>
      <c r="H73" s="27"/>
      <c r="I73" s="27"/>
      <c r="J73" s="27"/>
    </row>
    <row r="74" spans="1:10" ht="12.75">
      <c r="A74" s="2">
        <v>3350</v>
      </c>
      <c r="B74" s="6"/>
      <c r="C74" s="7" t="s">
        <v>135</v>
      </c>
      <c r="D74" s="27"/>
      <c r="E74" s="27"/>
      <c r="F74" s="27"/>
      <c r="G74" s="27"/>
      <c r="H74" s="27"/>
      <c r="I74" s="27"/>
      <c r="J74" s="27"/>
    </row>
    <row r="75" spans="2:10" ht="13.5" thickBot="1">
      <c r="B75" s="6">
        <v>335101</v>
      </c>
      <c r="C75" t="s">
        <v>34</v>
      </c>
      <c r="D75" s="27">
        <v>90766</v>
      </c>
      <c r="E75" s="27"/>
      <c r="F75" s="27"/>
      <c r="G75" s="27"/>
      <c r="H75" s="27"/>
      <c r="I75" s="27"/>
      <c r="J75" s="27">
        <f>SUM(D75:I75)</f>
        <v>90766</v>
      </c>
    </row>
    <row r="76" spans="2:10" ht="13.5" thickBot="1">
      <c r="B76" s="6"/>
      <c r="C76" s="5" t="s">
        <v>136</v>
      </c>
      <c r="D76" s="38">
        <f>SUM(D75)</f>
        <v>90766</v>
      </c>
      <c r="E76" s="38"/>
      <c r="F76" s="38"/>
      <c r="G76" s="38"/>
      <c r="H76" s="38"/>
      <c r="I76" s="38"/>
      <c r="J76" s="38">
        <f>SUM(J75)</f>
        <v>90766</v>
      </c>
    </row>
    <row r="77" spans="2:10" ht="12.75">
      <c r="B77" s="6"/>
      <c r="D77" s="27"/>
      <c r="E77" s="27"/>
      <c r="F77" s="27"/>
      <c r="G77" s="27"/>
      <c r="H77" s="27"/>
      <c r="I77" s="27"/>
      <c r="J77" s="27"/>
    </row>
    <row r="78" spans="1:10" ht="12.75">
      <c r="A78" s="2">
        <v>3380</v>
      </c>
      <c r="B78" s="6"/>
      <c r="C78" s="8" t="s">
        <v>42</v>
      </c>
      <c r="D78" s="27"/>
      <c r="E78" s="27"/>
      <c r="F78" s="27"/>
      <c r="G78" s="27"/>
      <c r="H78" s="27"/>
      <c r="I78" s="27"/>
      <c r="J78" s="27"/>
    </row>
    <row r="79" spans="2:10" ht="12.75">
      <c r="B79" s="3" t="s">
        <v>129</v>
      </c>
      <c r="C79" t="s">
        <v>40</v>
      </c>
      <c r="D79" s="27">
        <v>-1400000</v>
      </c>
      <c r="E79" s="27"/>
      <c r="F79" s="27"/>
      <c r="G79" s="27"/>
      <c r="H79" s="27"/>
      <c r="I79" s="27"/>
      <c r="J79" s="27">
        <f>SUM(D79:I79)</f>
        <v>-1400000</v>
      </c>
    </row>
    <row r="80" spans="2:10" ht="12.75">
      <c r="B80" s="3" t="s">
        <v>139</v>
      </c>
      <c r="C80" t="s">
        <v>141</v>
      </c>
      <c r="D80" s="27">
        <v>-250000</v>
      </c>
      <c r="E80" s="27"/>
      <c r="F80" s="27"/>
      <c r="G80" s="27"/>
      <c r="H80" s="27"/>
      <c r="I80" s="27"/>
      <c r="J80" s="27">
        <f>SUM(D80:I80)</f>
        <v>-250000</v>
      </c>
    </row>
    <row r="81" spans="2:10" ht="13.5" thickBot="1">
      <c r="B81" s="3" t="s">
        <v>140</v>
      </c>
      <c r="C81" t="s">
        <v>142</v>
      </c>
      <c r="D81" s="27">
        <v>250000</v>
      </c>
      <c r="E81" s="27"/>
      <c r="F81" s="27"/>
      <c r="G81" s="27"/>
      <c r="H81" s="27"/>
      <c r="I81" s="27"/>
      <c r="J81" s="27">
        <f>SUM(D81:I81)</f>
        <v>250000</v>
      </c>
    </row>
    <row r="82" spans="3:10" ht="13.5" thickBot="1">
      <c r="C82" s="5" t="s">
        <v>60</v>
      </c>
      <c r="D82" s="38">
        <f>SUM(D79:D79)</f>
        <v>-1400000</v>
      </c>
      <c r="E82" s="38"/>
      <c r="F82" s="38"/>
      <c r="G82" s="38"/>
      <c r="H82" s="38"/>
      <c r="I82" s="38"/>
      <c r="J82" s="38">
        <f>SUM(J79:J79)</f>
        <v>-1400000</v>
      </c>
    </row>
    <row r="83" spans="4:10" ht="12.75">
      <c r="D83" s="27"/>
      <c r="E83" s="27"/>
      <c r="F83" s="27"/>
      <c r="G83" s="27"/>
      <c r="H83" s="27"/>
      <c r="I83" s="27"/>
      <c r="J83" s="27"/>
    </row>
    <row r="84" spans="1:10" ht="12.75">
      <c r="A84" s="2">
        <v>3434</v>
      </c>
      <c r="B84" t="s">
        <v>0</v>
      </c>
      <c r="C84" s="2" t="s">
        <v>57</v>
      </c>
      <c r="D84" s="27"/>
      <c r="E84" s="27"/>
      <c r="F84" s="27"/>
      <c r="G84" s="27"/>
      <c r="H84" s="27"/>
      <c r="I84" s="27"/>
      <c r="J84" s="27"/>
    </row>
    <row r="85" spans="2:10" ht="12.75">
      <c r="B85" t="s">
        <v>167</v>
      </c>
      <c r="C85" t="s">
        <v>49</v>
      </c>
      <c r="D85" s="27">
        <v>640000</v>
      </c>
      <c r="E85" s="27"/>
      <c r="F85" s="27"/>
      <c r="G85" s="27"/>
      <c r="H85" s="27"/>
      <c r="I85" s="27"/>
      <c r="J85" s="27">
        <f>SUM(D85:I85)</f>
        <v>640000</v>
      </c>
    </row>
    <row r="86" spans="2:10" ht="13.5" thickBot="1">
      <c r="B86" t="s">
        <v>73</v>
      </c>
      <c r="C86" t="s">
        <v>95</v>
      </c>
      <c r="D86" s="27">
        <v>1158</v>
      </c>
      <c r="E86" s="27"/>
      <c r="F86" s="27"/>
      <c r="G86" s="27"/>
      <c r="H86" s="27"/>
      <c r="I86" s="27"/>
      <c r="J86" s="27">
        <f>SUM(D86:I86)</f>
        <v>1158</v>
      </c>
    </row>
    <row r="87" spans="3:10" ht="13.5" thickBot="1">
      <c r="C87" s="5" t="s">
        <v>58</v>
      </c>
      <c r="D87" s="38">
        <f>SUM(D85:D86)</f>
        <v>641158</v>
      </c>
      <c r="E87" s="38"/>
      <c r="F87" s="38"/>
      <c r="G87" s="38"/>
      <c r="H87" s="38"/>
      <c r="I87" s="38"/>
      <c r="J87" s="38">
        <f>SUM(J85:J86)</f>
        <v>641158</v>
      </c>
    </row>
    <row r="88" spans="4:10" ht="12.75">
      <c r="D88" s="27"/>
      <c r="E88" s="27"/>
      <c r="F88" s="27"/>
      <c r="G88" s="27"/>
      <c r="H88" s="27"/>
      <c r="I88" s="27"/>
      <c r="J88" s="27"/>
    </row>
    <row r="89" spans="1:10" ht="12.75">
      <c r="A89" s="2">
        <v>3435</v>
      </c>
      <c r="C89" s="8" t="s">
        <v>48</v>
      </c>
      <c r="D89" s="27"/>
      <c r="E89" s="27"/>
      <c r="F89" s="27"/>
      <c r="G89" s="27"/>
      <c r="H89" s="27"/>
      <c r="I89" s="27"/>
      <c r="J89" s="27"/>
    </row>
    <row r="90" spans="2:10" ht="12.75">
      <c r="B90" s="6">
        <v>343500</v>
      </c>
      <c r="C90" t="s">
        <v>51</v>
      </c>
      <c r="D90" s="27">
        <v>-1610</v>
      </c>
      <c r="E90" s="27"/>
      <c r="F90" s="27"/>
      <c r="G90" s="27"/>
      <c r="H90" s="27"/>
      <c r="I90" s="27"/>
      <c r="J90" s="27">
        <f>SUM(D90:I90)</f>
        <v>-1610</v>
      </c>
    </row>
    <row r="91" spans="2:10" ht="12.75">
      <c r="B91" s="6">
        <v>343601</v>
      </c>
      <c r="C91" t="s">
        <v>52</v>
      </c>
      <c r="D91" s="27">
        <v>-457845</v>
      </c>
      <c r="E91" s="27"/>
      <c r="F91" s="27"/>
      <c r="G91" s="27"/>
      <c r="H91" s="27"/>
      <c r="I91" s="27"/>
      <c r="J91" s="27">
        <f aca="true" t="shared" si="3" ref="J91:J98">SUM(D91:I91)</f>
        <v>-457845</v>
      </c>
    </row>
    <row r="92" spans="2:10" ht="12.75">
      <c r="B92" s="6">
        <v>343641</v>
      </c>
      <c r="C92" t="s">
        <v>53</v>
      </c>
      <c r="D92" s="27">
        <v>-107834</v>
      </c>
      <c r="E92" s="27"/>
      <c r="F92" s="27"/>
      <c r="G92" s="27"/>
      <c r="H92" s="27"/>
      <c r="I92" s="27"/>
      <c r="J92" s="27">
        <f t="shared" si="3"/>
        <v>-107834</v>
      </c>
    </row>
    <row r="93" spans="2:10" ht="12.75">
      <c r="B93" s="6">
        <v>343650</v>
      </c>
      <c r="C93" t="s">
        <v>67</v>
      </c>
      <c r="D93" s="27">
        <v>-231432</v>
      </c>
      <c r="E93" s="27"/>
      <c r="F93" s="27"/>
      <c r="G93" s="27"/>
      <c r="H93" s="27"/>
      <c r="I93" s="27"/>
      <c r="J93" s="27">
        <f t="shared" si="3"/>
        <v>-231432</v>
      </c>
    </row>
    <row r="94" spans="2:10" ht="12.75">
      <c r="B94" s="6">
        <v>343662</v>
      </c>
      <c r="C94" t="s">
        <v>54</v>
      </c>
      <c r="D94" s="27">
        <v>-12616</v>
      </c>
      <c r="E94" s="27"/>
      <c r="F94" s="27"/>
      <c r="G94" s="27"/>
      <c r="H94" s="27"/>
      <c r="I94" s="27"/>
      <c r="J94" s="27">
        <f t="shared" si="3"/>
        <v>-12616</v>
      </c>
    </row>
    <row r="95" spans="2:10" ht="12.75">
      <c r="B95" s="6">
        <v>343671</v>
      </c>
      <c r="C95" t="s">
        <v>55</v>
      </c>
      <c r="D95" s="27">
        <v>-2277</v>
      </c>
      <c r="E95" s="27"/>
      <c r="F95" s="27"/>
      <c r="G95" s="27"/>
      <c r="H95" s="27"/>
      <c r="I95" s="27"/>
      <c r="J95" s="27">
        <f t="shared" si="3"/>
        <v>-2277</v>
      </c>
    </row>
    <row r="96" spans="2:10" ht="12.75">
      <c r="B96" s="6">
        <v>343920</v>
      </c>
      <c r="C96" t="s">
        <v>68</v>
      </c>
      <c r="D96" s="27">
        <v>-14204</v>
      </c>
      <c r="E96" s="27"/>
      <c r="F96" s="27"/>
      <c r="G96" s="27"/>
      <c r="H96" s="27"/>
      <c r="I96" s="27"/>
      <c r="J96" s="27">
        <f t="shared" si="3"/>
        <v>-14204</v>
      </c>
    </row>
    <row r="97" spans="2:10" ht="12.75">
      <c r="B97" s="6" t="s">
        <v>66</v>
      </c>
      <c r="C97" t="s">
        <v>49</v>
      </c>
      <c r="D97" s="27">
        <v>190000</v>
      </c>
      <c r="E97" s="27"/>
      <c r="F97" s="27"/>
      <c r="G97" s="27"/>
      <c r="H97" s="27"/>
      <c r="I97" s="27"/>
      <c r="J97" s="27">
        <f t="shared" si="3"/>
        <v>190000</v>
      </c>
    </row>
    <row r="98" spans="2:10" ht="13.5" thickBot="1">
      <c r="B98" s="6">
        <v>343599</v>
      </c>
      <c r="C98" t="s">
        <v>95</v>
      </c>
      <c r="D98" s="27">
        <v>2322</v>
      </c>
      <c r="E98" s="28" t="s">
        <v>0</v>
      </c>
      <c r="F98" s="27"/>
      <c r="G98" s="27"/>
      <c r="H98" s="27"/>
      <c r="I98" s="27"/>
      <c r="J98" s="27">
        <f t="shared" si="3"/>
        <v>2322</v>
      </c>
    </row>
    <row r="99" spans="3:10" ht="13.5" thickBot="1">
      <c r="C99" s="5" t="s">
        <v>69</v>
      </c>
      <c r="D99" s="38">
        <f>SUM(D90:D98)</f>
        <v>-635496</v>
      </c>
      <c r="E99" s="38"/>
      <c r="F99" s="38"/>
      <c r="G99" s="38"/>
      <c r="H99" s="38"/>
      <c r="I99" s="38"/>
      <c r="J99" s="38">
        <f>SUM(J90:J98)</f>
        <v>-635496</v>
      </c>
    </row>
    <row r="100" spans="4:10" ht="12.75">
      <c r="D100" s="27"/>
      <c r="E100" s="27"/>
      <c r="F100" s="27"/>
      <c r="G100" s="27"/>
      <c r="H100" s="27"/>
      <c r="I100" s="27"/>
      <c r="J100" s="27"/>
    </row>
    <row r="101" spans="1:10" ht="12.75">
      <c r="A101" s="2">
        <v>3436</v>
      </c>
      <c r="B101" s="6"/>
      <c r="C101" s="8" t="s">
        <v>50</v>
      </c>
      <c r="D101" s="27"/>
      <c r="E101" s="27"/>
      <c r="F101" s="27"/>
      <c r="G101" s="27"/>
      <c r="H101" s="27"/>
      <c r="I101" s="27"/>
      <c r="J101" s="27"/>
    </row>
    <row r="102" spans="1:10" ht="12.75">
      <c r="A102" s="2"/>
      <c r="B102" s="6">
        <v>343806</v>
      </c>
      <c r="C102" s="9" t="s">
        <v>71</v>
      </c>
      <c r="D102" s="27">
        <v>-64327</v>
      </c>
      <c r="E102" s="27"/>
      <c r="F102" s="27"/>
      <c r="G102" s="27"/>
      <c r="H102" s="27"/>
      <c r="I102" s="27"/>
      <c r="J102" s="27">
        <f>SUM(D102:I102)</f>
        <v>-64327</v>
      </c>
    </row>
    <row r="103" spans="1:10" ht="12.75">
      <c r="A103" s="2"/>
      <c r="B103" s="6">
        <v>343802</v>
      </c>
      <c r="C103" s="9" t="s">
        <v>56</v>
      </c>
      <c r="D103" s="27">
        <v>-305000</v>
      </c>
      <c r="E103" s="27"/>
      <c r="F103" s="27"/>
      <c r="G103" s="27"/>
      <c r="H103" s="27"/>
      <c r="I103" s="27"/>
      <c r="J103" s="27">
        <f>SUM(D103:I103)</f>
        <v>-305000</v>
      </c>
    </row>
    <row r="104" spans="1:10" ht="12.75">
      <c r="A104" s="2"/>
      <c r="B104" s="6" t="s">
        <v>70</v>
      </c>
      <c r="C104" s="9" t="s">
        <v>49</v>
      </c>
      <c r="D104" s="27">
        <v>370000</v>
      </c>
      <c r="E104" s="27"/>
      <c r="F104" s="27"/>
      <c r="G104" s="27"/>
      <c r="H104" s="27"/>
      <c r="I104" s="27"/>
      <c r="J104" s="27">
        <f>SUM(D104:I104)</f>
        <v>370000</v>
      </c>
    </row>
    <row r="105" spans="1:10" ht="13.5" thickBot="1">
      <c r="A105" s="2"/>
      <c r="B105" s="6">
        <v>343699</v>
      </c>
      <c r="C105" t="s">
        <v>95</v>
      </c>
      <c r="D105" s="28">
        <v>1021</v>
      </c>
      <c r="E105" s="27"/>
      <c r="F105" s="27"/>
      <c r="G105" s="27"/>
      <c r="H105" s="27"/>
      <c r="I105" s="27"/>
      <c r="J105" s="27">
        <f>SUM(D105:I105)</f>
        <v>1021</v>
      </c>
    </row>
    <row r="106" spans="1:10" ht="13.5" thickBot="1">
      <c r="A106" s="2"/>
      <c r="C106" s="10" t="s">
        <v>72</v>
      </c>
      <c r="D106" s="39">
        <f>SUM(D102:D105)</f>
        <v>1694</v>
      </c>
      <c r="E106" s="39"/>
      <c r="F106" s="39"/>
      <c r="G106" s="39"/>
      <c r="H106" s="39"/>
      <c r="I106" s="39"/>
      <c r="J106" s="39">
        <f>SUM(J102:J105)</f>
        <v>1694</v>
      </c>
    </row>
    <row r="107" spans="1:10" ht="12.75">
      <c r="A107" s="2"/>
      <c r="C107" s="2"/>
      <c r="D107" s="27"/>
      <c r="E107" s="27"/>
      <c r="F107" s="27"/>
      <c r="G107" s="27"/>
      <c r="H107" s="27"/>
      <c r="I107" s="27"/>
      <c r="J107" s="27"/>
    </row>
    <row r="108" spans="1:10" ht="12.75">
      <c r="A108" s="2">
        <v>3490</v>
      </c>
      <c r="C108" s="8" t="s">
        <v>43</v>
      </c>
      <c r="D108" s="27"/>
      <c r="E108" s="27"/>
      <c r="F108" s="27"/>
      <c r="G108" s="27"/>
      <c r="H108" s="27"/>
      <c r="I108" s="27"/>
      <c r="J108" s="27"/>
    </row>
    <row r="109" spans="2:10" ht="12.75">
      <c r="B109" t="s">
        <v>44</v>
      </c>
      <c r="C109" t="s">
        <v>24</v>
      </c>
      <c r="D109" s="27">
        <v>-500000</v>
      </c>
      <c r="E109" s="27"/>
      <c r="F109" s="27"/>
      <c r="G109" s="27"/>
      <c r="H109" s="27"/>
      <c r="I109" s="27"/>
      <c r="J109" s="27">
        <f>SUM(D109:I109)</f>
        <v>-500000</v>
      </c>
    </row>
    <row r="110" spans="2:10" ht="13.5" thickBot="1">
      <c r="B110" s="6">
        <v>349092</v>
      </c>
      <c r="C110" t="s">
        <v>25</v>
      </c>
      <c r="D110" s="27">
        <v>500000</v>
      </c>
      <c r="E110" s="27"/>
      <c r="F110" s="27"/>
      <c r="G110" s="27"/>
      <c r="H110" s="27"/>
      <c r="I110" s="27"/>
      <c r="J110" s="27">
        <f>SUM(D110:I110)</f>
        <v>500000</v>
      </c>
    </row>
    <row r="111" spans="3:10" ht="13.5" thickBot="1">
      <c r="C111" s="5" t="s">
        <v>59</v>
      </c>
      <c r="D111" s="38">
        <f aca="true" t="shared" si="4" ref="D111:J111">SUM(D109:D110)</f>
        <v>0</v>
      </c>
      <c r="E111" s="38">
        <f t="shared" si="4"/>
        <v>0</v>
      </c>
      <c r="F111" s="38">
        <f t="shared" si="4"/>
        <v>0</v>
      </c>
      <c r="G111" s="38">
        <f t="shared" si="4"/>
        <v>0</v>
      </c>
      <c r="H111" s="38">
        <f t="shared" si="4"/>
        <v>0</v>
      </c>
      <c r="I111" s="38">
        <f t="shared" si="4"/>
        <v>0</v>
      </c>
      <c r="J111" s="38">
        <f t="shared" si="4"/>
        <v>0</v>
      </c>
    </row>
    <row r="112" spans="4:10" ht="12.75">
      <c r="D112" s="27"/>
      <c r="E112" s="27"/>
      <c r="F112" s="27"/>
      <c r="G112" s="27"/>
      <c r="H112" s="27"/>
      <c r="I112" s="27"/>
      <c r="J112" s="27"/>
    </row>
    <row r="113" spans="1:10" ht="12.75">
      <c r="A113" s="2">
        <v>3521</v>
      </c>
      <c r="B113" s="2"/>
      <c r="C113" s="8" t="s">
        <v>96</v>
      </c>
      <c r="D113" s="27"/>
      <c r="E113" s="27"/>
      <c r="F113" s="27"/>
      <c r="G113" s="27"/>
      <c r="H113" s="27"/>
      <c r="I113" s="27"/>
      <c r="J113" s="27"/>
    </row>
    <row r="114" spans="2:10" ht="13.5" thickBot="1">
      <c r="B114" s="6">
        <v>352149</v>
      </c>
      <c r="C114" t="s">
        <v>98</v>
      </c>
      <c r="D114" s="27">
        <v>117000</v>
      </c>
      <c r="E114" s="27"/>
      <c r="F114" s="27"/>
      <c r="G114" s="27"/>
      <c r="H114" s="27"/>
      <c r="I114" s="27"/>
      <c r="J114" s="27">
        <f>SUM(D114:I114)</f>
        <v>117000</v>
      </c>
    </row>
    <row r="115" spans="3:10" ht="13.5" thickBot="1">
      <c r="C115" s="5" t="s">
        <v>99</v>
      </c>
      <c r="D115" s="38">
        <f>SUM(D114)</f>
        <v>117000</v>
      </c>
      <c r="E115" s="38"/>
      <c r="F115" s="38"/>
      <c r="G115" s="38"/>
      <c r="H115" s="38"/>
      <c r="I115" s="38"/>
      <c r="J115" s="38">
        <f>SUM(J114)</f>
        <v>117000</v>
      </c>
    </row>
    <row r="116" spans="4:10" ht="12.75">
      <c r="D116" s="27"/>
      <c r="E116" s="27"/>
      <c r="F116" s="27"/>
      <c r="G116" s="27"/>
      <c r="H116" s="27"/>
      <c r="I116" s="27"/>
      <c r="J116" s="27"/>
    </row>
    <row r="117" spans="1:10" ht="12.75">
      <c r="A117" s="2">
        <v>3522</v>
      </c>
      <c r="B117" s="2"/>
      <c r="C117" s="8" t="s">
        <v>97</v>
      </c>
      <c r="D117" s="27"/>
      <c r="E117" s="27"/>
      <c r="F117" s="27"/>
      <c r="G117" s="27"/>
      <c r="H117" s="27"/>
      <c r="I117" s="27"/>
      <c r="J117" s="27"/>
    </row>
    <row r="118" spans="1:10" ht="12.75">
      <c r="A118" s="2"/>
      <c r="B118" s="9" t="s">
        <v>101</v>
      </c>
      <c r="C118" t="s">
        <v>100</v>
      </c>
      <c r="D118" s="27">
        <v>-250000</v>
      </c>
      <c r="E118" s="27"/>
      <c r="F118" s="27"/>
      <c r="G118" s="27"/>
      <c r="H118" s="27"/>
      <c r="I118" s="27"/>
      <c r="J118" s="27">
        <f aca="true" t="shared" si="5" ref="J118:J123">SUM(D118:I118)</f>
        <v>-250000</v>
      </c>
    </row>
    <row r="119" spans="2:10" ht="12.75">
      <c r="B119" s="6">
        <v>352329</v>
      </c>
      <c r="C119" t="s">
        <v>100</v>
      </c>
      <c r="D119" s="27">
        <v>250000</v>
      </c>
      <c r="E119" s="27"/>
      <c r="F119" s="27"/>
      <c r="G119" s="27"/>
      <c r="H119" s="27"/>
      <c r="I119" s="27"/>
      <c r="J119" s="27">
        <f t="shared" si="5"/>
        <v>250000</v>
      </c>
    </row>
    <row r="120" spans="2:10" ht="12.75">
      <c r="B120" s="6" t="s">
        <v>126</v>
      </c>
      <c r="C120" t="s">
        <v>127</v>
      </c>
      <c r="D120" s="27">
        <v>441000</v>
      </c>
      <c r="E120" s="27"/>
      <c r="F120" s="27"/>
      <c r="G120" s="27"/>
      <c r="H120" s="27"/>
      <c r="I120" s="27"/>
      <c r="J120" s="27">
        <f t="shared" si="5"/>
        <v>441000</v>
      </c>
    </row>
    <row r="121" spans="2:10" ht="12.75">
      <c r="B121" s="6">
        <v>352358</v>
      </c>
      <c r="C121" t="s">
        <v>31</v>
      </c>
      <c r="D121" s="27">
        <v>125000</v>
      </c>
      <c r="E121" s="27"/>
      <c r="F121" s="27"/>
      <c r="G121" s="27"/>
      <c r="H121" s="27"/>
      <c r="I121" s="27"/>
      <c r="J121" s="27">
        <f t="shared" si="5"/>
        <v>125000</v>
      </c>
    </row>
    <row r="122" spans="2:10" ht="12.75">
      <c r="B122" s="6">
        <v>352315</v>
      </c>
      <c r="C122" t="s">
        <v>30</v>
      </c>
      <c r="D122" s="27">
        <v>-125000</v>
      </c>
      <c r="E122" s="27"/>
      <c r="F122" s="27"/>
      <c r="G122" s="27"/>
      <c r="H122" s="27"/>
      <c r="I122" s="27"/>
      <c r="J122" s="27">
        <f t="shared" si="5"/>
        <v>-125000</v>
      </c>
    </row>
    <row r="123" spans="2:10" ht="13.5" thickBot="1">
      <c r="B123" s="6">
        <v>352341</v>
      </c>
      <c r="C123" t="s">
        <v>169</v>
      </c>
      <c r="D123" s="27">
        <v>300000</v>
      </c>
      <c r="E123" s="27"/>
      <c r="F123" s="27"/>
      <c r="G123" s="27"/>
      <c r="H123" s="27"/>
      <c r="I123" s="27"/>
      <c r="J123" s="27">
        <f t="shared" si="5"/>
        <v>300000</v>
      </c>
    </row>
    <row r="124" spans="2:10" ht="13.5" thickBot="1">
      <c r="B124" s="6"/>
      <c r="C124" s="5" t="s">
        <v>102</v>
      </c>
      <c r="D124" s="38">
        <f>SUM(D118:D123)</f>
        <v>741000</v>
      </c>
      <c r="E124" s="38"/>
      <c r="F124" s="38"/>
      <c r="G124" s="38"/>
      <c r="H124" s="38"/>
      <c r="I124" s="38"/>
      <c r="J124" s="38">
        <f>SUM(J118:J123)</f>
        <v>741000</v>
      </c>
    </row>
    <row r="125" spans="2:10" ht="12.75">
      <c r="B125" s="6"/>
      <c r="D125" s="27"/>
      <c r="E125" s="27"/>
      <c r="F125" s="27"/>
      <c r="G125" s="27"/>
      <c r="H125" s="27"/>
      <c r="I125" s="27"/>
      <c r="J125" s="27"/>
    </row>
    <row r="126" spans="1:10" ht="12.75">
      <c r="A126" s="2">
        <v>3641</v>
      </c>
      <c r="B126" s="6"/>
      <c r="C126" s="7" t="s">
        <v>173</v>
      </c>
      <c r="D126" s="27"/>
      <c r="E126" s="27"/>
      <c r="F126" s="27"/>
      <c r="G126" s="27"/>
      <c r="H126" s="27"/>
      <c r="I126" s="27"/>
      <c r="J126" s="27"/>
    </row>
    <row r="127" spans="2:10" ht="12.75">
      <c r="B127" t="s">
        <v>176</v>
      </c>
      <c r="C127" t="s">
        <v>177</v>
      </c>
      <c r="D127" s="1">
        <v>964373</v>
      </c>
      <c r="E127" s="27">
        <v>11316966</v>
      </c>
      <c r="F127" s="27">
        <v>289169</v>
      </c>
      <c r="G127" s="27">
        <v>14504</v>
      </c>
      <c r="H127" s="27"/>
      <c r="I127" s="27"/>
      <c r="J127" s="27">
        <f>SUM(D127:I127)</f>
        <v>12585012</v>
      </c>
    </row>
    <row r="128" spans="2:10" ht="13.5" thickBot="1">
      <c r="B128" s="6" t="s">
        <v>174</v>
      </c>
      <c r="C128" t="s">
        <v>175</v>
      </c>
      <c r="D128" s="27">
        <v>932049</v>
      </c>
      <c r="E128" s="27">
        <v>8264357</v>
      </c>
      <c r="F128" s="27"/>
      <c r="G128" s="27"/>
      <c r="H128" s="27"/>
      <c r="I128" s="27"/>
      <c r="J128" s="27">
        <f>SUM(D128:I128)</f>
        <v>9196406</v>
      </c>
    </row>
    <row r="129" spans="2:10" ht="13.5" thickBot="1">
      <c r="B129" s="6"/>
      <c r="C129" s="5" t="s">
        <v>178</v>
      </c>
      <c r="D129" s="38">
        <f>SUM(D127:D128)</f>
        <v>1896422</v>
      </c>
      <c r="E129" s="38">
        <f>SUM(E127:E128)</f>
        <v>19581323</v>
      </c>
      <c r="F129" s="38">
        <f>SUM(F127:F128)</f>
        <v>289169</v>
      </c>
      <c r="G129" s="38">
        <f>SUM(G127:G128)</f>
        <v>14504</v>
      </c>
      <c r="H129" s="38"/>
      <c r="I129" s="38"/>
      <c r="J129" s="41">
        <f>SUM(J127:J128)</f>
        <v>21781418</v>
      </c>
    </row>
    <row r="130" spans="2:10" ht="12.75">
      <c r="B130" s="6"/>
      <c r="D130" s="27"/>
      <c r="E130" s="27"/>
      <c r="F130" s="27"/>
      <c r="G130" s="27"/>
      <c r="H130" s="27"/>
      <c r="I130" s="27"/>
      <c r="J130" s="27"/>
    </row>
    <row r="131" spans="1:10" ht="12.75">
      <c r="A131" s="2">
        <v>3681</v>
      </c>
      <c r="C131" s="8" t="s">
        <v>26</v>
      </c>
      <c r="D131" s="27"/>
      <c r="E131" s="27"/>
      <c r="F131" s="27"/>
      <c r="G131" s="27"/>
      <c r="H131" s="27"/>
      <c r="I131" s="27"/>
      <c r="J131" s="27"/>
    </row>
    <row r="132" spans="1:10" ht="12.75">
      <c r="A132" s="2"/>
      <c r="B132" s="6">
        <v>368151</v>
      </c>
      <c r="C132" t="s">
        <v>27</v>
      </c>
      <c r="D132" s="27">
        <v>-300000</v>
      </c>
      <c r="E132" s="27"/>
      <c r="F132" s="27"/>
      <c r="G132" s="27"/>
      <c r="H132" s="27"/>
      <c r="I132" s="27"/>
      <c r="J132" s="27">
        <f>SUM(D132:I132)</f>
        <v>-300000</v>
      </c>
    </row>
    <row r="133" spans="1:10" ht="12.75">
      <c r="A133" s="2"/>
      <c r="B133" s="6">
        <v>368152</v>
      </c>
      <c r="C133" t="s">
        <v>152</v>
      </c>
      <c r="D133" s="27">
        <v>600000</v>
      </c>
      <c r="E133" s="27"/>
      <c r="F133" s="27"/>
      <c r="G133" s="27"/>
      <c r="H133" s="27"/>
      <c r="I133" s="27"/>
      <c r="J133" s="27">
        <f aca="true" t="shared" si="6" ref="J133:J138">SUM(D133:I133)</f>
        <v>600000</v>
      </c>
    </row>
    <row r="134" spans="2:10" ht="12.75">
      <c r="B134" s="6">
        <v>368116</v>
      </c>
      <c r="C134" t="s">
        <v>158</v>
      </c>
      <c r="D134" s="27">
        <f>-254624-408958+675000</f>
        <v>11418</v>
      </c>
      <c r="E134" s="27"/>
      <c r="F134" s="27"/>
      <c r="G134" s="27"/>
      <c r="H134" s="27"/>
      <c r="I134" s="27"/>
      <c r="J134" s="27">
        <f t="shared" si="6"/>
        <v>11418</v>
      </c>
    </row>
    <row r="135" spans="2:10" ht="12.75">
      <c r="B135" s="6">
        <v>368149</v>
      </c>
      <c r="C135" t="s">
        <v>159</v>
      </c>
      <c r="D135" s="27">
        <f>-10933+381017</f>
        <v>370084</v>
      </c>
      <c r="E135" s="27"/>
      <c r="F135" s="27"/>
      <c r="G135" s="27"/>
      <c r="H135" s="27"/>
      <c r="I135" s="27"/>
      <c r="J135" s="27">
        <f t="shared" si="6"/>
        <v>370084</v>
      </c>
    </row>
    <row r="136" spans="2:10" ht="12.75">
      <c r="B136" s="6">
        <v>368100</v>
      </c>
      <c r="C136" t="s">
        <v>160</v>
      </c>
      <c r="D136" s="27">
        <v>-102</v>
      </c>
      <c r="E136" s="27"/>
      <c r="F136" s="27"/>
      <c r="G136" s="27"/>
      <c r="H136" s="27"/>
      <c r="I136" s="27"/>
      <c r="J136" s="27">
        <f t="shared" si="6"/>
        <v>-102</v>
      </c>
    </row>
    <row r="137" spans="2:10" ht="12.75">
      <c r="B137" s="6">
        <v>368184</v>
      </c>
      <c r="C137" t="s">
        <v>45</v>
      </c>
      <c r="D137" s="27">
        <v>2024</v>
      </c>
      <c r="E137" s="27"/>
      <c r="F137" s="27"/>
      <c r="G137" s="27"/>
      <c r="H137" s="27"/>
      <c r="I137" s="27"/>
      <c r="J137" s="27">
        <f t="shared" si="6"/>
        <v>2024</v>
      </c>
    </row>
    <row r="138" spans="2:10" ht="12.75">
      <c r="B138" s="6" t="s">
        <v>46</v>
      </c>
      <c r="C138" t="s">
        <v>153</v>
      </c>
      <c r="D138" s="27">
        <v>-88211</v>
      </c>
      <c r="E138" s="27"/>
      <c r="F138" s="27"/>
      <c r="G138" s="27"/>
      <c r="H138" s="27"/>
      <c r="I138" s="27"/>
      <c r="J138" s="27">
        <f t="shared" si="6"/>
        <v>-88211</v>
      </c>
    </row>
    <row r="139" spans="2:10" ht="13.5" thickBot="1">
      <c r="B139" s="6">
        <v>368192</v>
      </c>
      <c r="C139" t="s">
        <v>179</v>
      </c>
      <c r="D139" s="27">
        <v>200000</v>
      </c>
      <c r="E139" s="27"/>
      <c r="F139" s="27"/>
      <c r="G139" s="27"/>
      <c r="H139" s="27"/>
      <c r="I139" s="27"/>
      <c r="J139" s="27"/>
    </row>
    <row r="140" spans="2:10" ht="13.5" thickBot="1">
      <c r="B140" s="6"/>
      <c r="C140" s="5" t="s">
        <v>62</v>
      </c>
      <c r="D140" s="38">
        <f>SUM(D132:D139)</f>
        <v>795213</v>
      </c>
      <c r="E140" s="38">
        <f aca="true" t="shared" si="7" ref="E140:J140">SUM(E132:E138)</f>
        <v>0</v>
      </c>
      <c r="F140" s="38">
        <f t="shared" si="7"/>
        <v>0</v>
      </c>
      <c r="G140" s="38">
        <f t="shared" si="7"/>
        <v>0</v>
      </c>
      <c r="H140" s="38">
        <f t="shared" si="7"/>
        <v>0</v>
      </c>
      <c r="I140" s="38">
        <f t="shared" si="7"/>
        <v>0</v>
      </c>
      <c r="J140" s="38">
        <f t="shared" si="7"/>
        <v>595213</v>
      </c>
    </row>
    <row r="141" spans="2:10" ht="12.75">
      <c r="B141" s="6"/>
      <c r="D141" s="28" t="s">
        <v>0</v>
      </c>
      <c r="E141" s="27"/>
      <c r="F141" s="27"/>
      <c r="G141" s="27"/>
      <c r="H141" s="27"/>
      <c r="I141" s="27"/>
      <c r="J141" s="27"/>
    </row>
    <row r="142" spans="1:10" ht="12.75">
      <c r="A142" s="2">
        <v>3682</v>
      </c>
      <c r="B142" s="6"/>
      <c r="C142" s="8" t="s">
        <v>28</v>
      </c>
      <c r="D142" s="28" t="s">
        <v>0</v>
      </c>
      <c r="E142" s="27"/>
      <c r="F142" s="27"/>
      <c r="G142" s="27"/>
      <c r="H142" s="27"/>
      <c r="I142" s="27"/>
      <c r="J142" s="27"/>
    </row>
    <row r="143" spans="2:10" ht="12.75">
      <c r="B143" s="6">
        <v>368216</v>
      </c>
      <c r="C143" t="s">
        <v>154</v>
      </c>
      <c r="D143" s="27">
        <v>-286193</v>
      </c>
      <c r="E143" s="27"/>
      <c r="F143" s="27"/>
      <c r="G143" s="27"/>
      <c r="H143" s="27"/>
      <c r="I143" s="27"/>
      <c r="J143" s="27">
        <f>SUM(D143:I143)</f>
        <v>-286193</v>
      </c>
    </row>
    <row r="144" spans="2:10" ht="12.75">
      <c r="B144" s="6">
        <v>368249</v>
      </c>
      <c r="C144" t="s">
        <v>155</v>
      </c>
      <c r="D144" s="27">
        <f>-664538+1025217</f>
        <v>360679</v>
      </c>
      <c r="E144" s="27"/>
      <c r="F144" s="27"/>
      <c r="G144" s="27"/>
      <c r="H144" s="27"/>
      <c r="I144" s="27"/>
      <c r="J144" s="27">
        <f>SUM(D144:I144)</f>
        <v>360679</v>
      </c>
    </row>
    <row r="145" spans="2:10" ht="13.5" thickBot="1">
      <c r="B145" s="6">
        <v>368200</v>
      </c>
      <c r="C145" t="s">
        <v>47</v>
      </c>
      <c r="D145" s="27">
        <v>-92</v>
      </c>
      <c r="E145" s="27"/>
      <c r="F145" s="27"/>
      <c r="G145" s="27"/>
      <c r="H145" s="27"/>
      <c r="I145" s="27"/>
      <c r="J145" s="27">
        <f>SUM(D145:I145)</f>
        <v>-92</v>
      </c>
    </row>
    <row r="146" spans="2:10" ht="13.5" thickBot="1">
      <c r="B146" s="6"/>
      <c r="C146" s="5" t="s">
        <v>63</v>
      </c>
      <c r="D146" s="38">
        <f aca="true" t="shared" si="8" ref="D146:J146">SUM(D143:D145)</f>
        <v>74394</v>
      </c>
      <c r="E146" s="38">
        <f t="shared" si="8"/>
        <v>0</v>
      </c>
      <c r="F146" s="38">
        <f t="shared" si="8"/>
        <v>0</v>
      </c>
      <c r="G146" s="38">
        <f t="shared" si="8"/>
        <v>0</v>
      </c>
      <c r="H146" s="38">
        <f t="shared" si="8"/>
        <v>0</v>
      </c>
      <c r="I146" s="38">
        <f t="shared" si="8"/>
        <v>0</v>
      </c>
      <c r="J146" s="38">
        <f t="shared" si="8"/>
        <v>74394</v>
      </c>
    </row>
    <row r="147" spans="2:10" ht="12.75">
      <c r="B147" s="6"/>
      <c r="D147" s="27"/>
      <c r="E147" s="27"/>
      <c r="F147" s="27"/>
      <c r="G147" s="27"/>
      <c r="H147" s="27"/>
      <c r="I147" s="27"/>
      <c r="J147" s="27"/>
    </row>
    <row r="148" spans="1:10" ht="12.75">
      <c r="A148" s="2">
        <v>3691</v>
      </c>
      <c r="B148" s="6"/>
      <c r="C148" s="8" t="s">
        <v>109</v>
      </c>
      <c r="D148" s="27"/>
      <c r="E148" s="27"/>
      <c r="F148" s="27"/>
      <c r="G148" s="27"/>
      <c r="H148" s="27"/>
      <c r="I148" s="27"/>
      <c r="J148" s="27"/>
    </row>
    <row r="149" spans="2:10" ht="12.75">
      <c r="B149" s="6">
        <v>369001</v>
      </c>
      <c r="C149" t="s">
        <v>110</v>
      </c>
      <c r="D149" s="27">
        <v>-8421</v>
      </c>
      <c r="E149" s="27"/>
      <c r="F149" s="27"/>
      <c r="G149" s="27"/>
      <c r="H149" s="27"/>
      <c r="I149" s="27"/>
      <c r="J149" s="27">
        <f>SUM(D149:I149)</f>
        <v>-8421</v>
      </c>
    </row>
    <row r="150" spans="2:10" ht="13.5" thickBot="1">
      <c r="B150" s="6" t="s">
        <v>111</v>
      </c>
      <c r="C150" t="s">
        <v>130</v>
      </c>
      <c r="D150" s="27">
        <v>1410</v>
      </c>
      <c r="E150" s="27"/>
      <c r="F150" s="27"/>
      <c r="G150" s="27"/>
      <c r="H150" s="27"/>
      <c r="I150" s="27"/>
      <c r="J150" s="27">
        <f>SUM(D150:I150)</f>
        <v>1410</v>
      </c>
    </row>
    <row r="151" spans="2:10" ht="13.5" thickBot="1">
      <c r="B151" s="6"/>
      <c r="C151" s="5" t="s">
        <v>112</v>
      </c>
      <c r="D151" s="38">
        <f>SUM(D149:D150)</f>
        <v>-7011</v>
      </c>
      <c r="E151" s="38"/>
      <c r="F151" s="38"/>
      <c r="G151" s="38"/>
      <c r="H151" s="38"/>
      <c r="I151" s="38"/>
      <c r="J151" s="38">
        <f>SUM(J149:J150)</f>
        <v>-7011</v>
      </c>
    </row>
    <row r="152" spans="2:10" ht="12.75">
      <c r="B152" s="6"/>
      <c r="D152" s="27"/>
      <c r="E152" s="27"/>
      <c r="F152" s="27"/>
      <c r="G152" s="27"/>
      <c r="H152" s="27"/>
      <c r="I152" s="27"/>
      <c r="J152" s="27"/>
    </row>
    <row r="153" spans="1:10" ht="12.75">
      <c r="A153" s="2">
        <v>3771</v>
      </c>
      <c r="B153" s="2"/>
      <c r="C153" s="8" t="s">
        <v>74</v>
      </c>
      <c r="D153" s="27"/>
      <c r="E153" s="27"/>
      <c r="F153" s="27"/>
      <c r="G153" s="27"/>
      <c r="H153" s="27"/>
      <c r="I153" s="27"/>
      <c r="J153" s="27"/>
    </row>
    <row r="154" spans="2:10" ht="13.5" thickBot="1">
      <c r="B154" s="6">
        <v>377108</v>
      </c>
      <c r="C154" t="s">
        <v>29</v>
      </c>
      <c r="D154" s="27">
        <v>3200000</v>
      </c>
      <c r="E154" s="27"/>
      <c r="F154" s="27"/>
      <c r="G154" s="27"/>
      <c r="H154" s="27"/>
      <c r="I154" s="27"/>
      <c r="J154" s="27">
        <f>SUM(D154:I154)</f>
        <v>3200000</v>
      </c>
    </row>
    <row r="155" spans="2:10" ht="13.5" thickBot="1">
      <c r="B155" s="6"/>
      <c r="C155" s="5" t="s">
        <v>75</v>
      </c>
      <c r="D155" s="38">
        <f>SUM(D154)</f>
        <v>3200000</v>
      </c>
      <c r="E155" s="38"/>
      <c r="F155" s="38"/>
      <c r="G155" s="38"/>
      <c r="H155" s="38"/>
      <c r="I155" s="38"/>
      <c r="J155" s="38">
        <f>SUM(J154)</f>
        <v>3200000</v>
      </c>
    </row>
    <row r="156" spans="2:10" ht="12.75">
      <c r="B156" s="6"/>
      <c r="D156" s="27"/>
      <c r="E156" s="27"/>
      <c r="F156" s="27"/>
      <c r="G156" s="27"/>
      <c r="H156" s="27"/>
      <c r="I156" s="27"/>
      <c r="J156" s="27"/>
    </row>
    <row r="157" spans="1:10" ht="12.75">
      <c r="A157" s="2">
        <v>3842</v>
      </c>
      <c r="B157" s="2"/>
      <c r="C157" s="8" t="s">
        <v>32</v>
      </c>
      <c r="D157" s="27"/>
      <c r="E157" s="27"/>
      <c r="F157" s="27"/>
      <c r="G157" s="27"/>
      <c r="H157" s="27"/>
      <c r="I157" s="27"/>
      <c r="J157" s="27"/>
    </row>
    <row r="158" spans="2:10" ht="13.5" thickBot="1">
      <c r="B158" s="6">
        <v>384201</v>
      </c>
      <c r="C158" t="s">
        <v>131</v>
      </c>
      <c r="D158" s="27">
        <v>540000</v>
      </c>
      <c r="E158" s="27"/>
      <c r="F158" s="27"/>
      <c r="G158" s="27"/>
      <c r="H158" s="27"/>
      <c r="I158" s="27"/>
      <c r="J158" s="27">
        <f>SUM(D158:I158)</f>
        <v>540000</v>
      </c>
    </row>
    <row r="159" spans="2:10" ht="13.5" thickBot="1">
      <c r="B159" s="6"/>
      <c r="C159" s="5" t="s">
        <v>103</v>
      </c>
      <c r="D159" s="38">
        <f>SUM(D158)</f>
        <v>540000</v>
      </c>
      <c r="E159" s="38"/>
      <c r="F159" s="38"/>
      <c r="G159" s="38"/>
      <c r="H159" s="38"/>
      <c r="I159" s="38"/>
      <c r="J159" s="38">
        <f>SUM(J158)</f>
        <v>540000</v>
      </c>
    </row>
    <row r="160" spans="2:4" ht="12.75">
      <c r="B160" s="6"/>
      <c r="D160" s="1"/>
    </row>
    <row r="161" spans="1:4" ht="12.75">
      <c r="A161" s="2">
        <v>3951</v>
      </c>
      <c r="B161" s="6"/>
      <c r="C161" s="7" t="s">
        <v>122</v>
      </c>
      <c r="D161" s="1"/>
    </row>
    <row r="162" spans="2:10" ht="12.75">
      <c r="B162" s="6" t="s">
        <v>123</v>
      </c>
      <c r="C162" t="s">
        <v>18</v>
      </c>
      <c r="D162" s="27">
        <v>-25000</v>
      </c>
      <c r="E162" s="27"/>
      <c r="F162" s="27"/>
      <c r="G162" s="27"/>
      <c r="H162" s="27"/>
      <c r="I162" s="27"/>
      <c r="J162" s="27">
        <f>SUM(D162:I162)</f>
        <v>-25000</v>
      </c>
    </row>
    <row r="163" spans="2:10" ht="12.75">
      <c r="B163" s="6">
        <v>395303</v>
      </c>
      <c r="C163" t="s">
        <v>18</v>
      </c>
      <c r="D163" s="27">
        <v>25000</v>
      </c>
      <c r="E163" s="27"/>
      <c r="F163" s="27"/>
      <c r="G163" s="27"/>
      <c r="H163" s="27"/>
      <c r="I163" s="27"/>
      <c r="J163" s="27">
        <f>SUM(D163:I163)</f>
        <v>25000</v>
      </c>
    </row>
    <row r="164" spans="2:10" ht="13.5" thickBot="1">
      <c r="B164" s="6">
        <v>395902</v>
      </c>
      <c r="C164" t="s">
        <v>33</v>
      </c>
      <c r="D164" s="27">
        <v>134387</v>
      </c>
      <c r="E164" s="27"/>
      <c r="F164" s="27"/>
      <c r="G164" s="27"/>
      <c r="H164" s="27"/>
      <c r="I164" s="27"/>
      <c r="J164" s="27">
        <f>SUM(D164:I164)</f>
        <v>134387</v>
      </c>
    </row>
    <row r="165" spans="3:10" ht="13.5" thickBot="1">
      <c r="C165" s="5" t="s">
        <v>124</v>
      </c>
      <c r="D165" s="38">
        <f>SUM(D162:D164)</f>
        <v>134387</v>
      </c>
      <c r="E165" s="38"/>
      <c r="F165" s="38"/>
      <c r="G165" s="38"/>
      <c r="H165" s="38"/>
      <c r="I165" s="38"/>
      <c r="J165" s="38">
        <f>SUM(J162:J164)</f>
        <v>134387</v>
      </c>
    </row>
    <row r="166" ht="12.75">
      <c r="D166" s="1"/>
    </row>
    <row r="167" ht="12.75">
      <c r="J167" s="59" t="s">
        <v>0</v>
      </c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</sheetData>
  <printOptions/>
  <pageMargins left="0.2" right="0.23" top="0.85" bottom="0.46" header="0.5" footer="0.5"/>
  <pageSetup horizontalDpi="600" verticalDpi="600" orientation="landscape" scale="90" r:id="rId1"/>
  <headerFooter alignWithMargins="0">
    <oddHeader>&amp;L &amp;P&amp;R 2/14/0310:58 AM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Network Manager</cp:lastModifiedBy>
  <cp:lastPrinted>2003-02-14T18:58:35Z</cp:lastPrinted>
  <dcterms:created xsi:type="dcterms:W3CDTF">2002-12-12T20:34:59Z</dcterms:created>
  <dcterms:modified xsi:type="dcterms:W3CDTF">2003-02-20T18:26:25Z</dcterms:modified>
  <cp:category/>
  <cp:version/>
  <cp:contentType/>
  <cp:contentStatus/>
</cp:coreProperties>
</file>