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Fund 1210" sheetId="1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'Fund 1210'!$A$1:$G$45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<sst xmlns="http://schemas.openxmlformats.org/spreadsheetml/2006/main" count="54" uniqueCount="50">
  <si>
    <t>Form C</t>
  </si>
  <si>
    <t>Non-CX Financial Plan</t>
  </si>
  <si>
    <t>Fund Name:  WLR Shared Services</t>
  </si>
  <si>
    <t>Fund Number: 1210</t>
  </si>
  <si>
    <t>Quarter:  3rd, 2007</t>
  </si>
  <si>
    <t>Prepared by:   Steve Oien</t>
  </si>
  <si>
    <t>Date Prepared:  October 17, 2007</t>
  </si>
  <si>
    <t>Category</t>
  </si>
  <si>
    <t xml:space="preserve">2006 Actual 1/ </t>
  </si>
  <si>
    <t>2007 Adopted</t>
  </si>
  <si>
    <t xml:space="preserve">2007 Revised </t>
  </si>
  <si>
    <t xml:space="preserve">2007 Estimated </t>
  </si>
  <si>
    <t>Estimated-Adopted Change</t>
  </si>
  <si>
    <t>Explanation of Change</t>
  </si>
  <si>
    <t xml:space="preserve">Beginning Fund Balance </t>
  </si>
  <si>
    <t>Revenues</t>
  </si>
  <si>
    <t>WTD Operating</t>
  </si>
  <si>
    <t>Revenue to match IBIS PO Reinstatements</t>
  </si>
  <si>
    <t>WTD Capital</t>
  </si>
  <si>
    <t>Local Haz Waste</t>
  </si>
  <si>
    <t>SWM Transfer from 1211</t>
  </si>
  <si>
    <t>Other Revenues</t>
  </si>
  <si>
    <t>Revenue associated with Carryover &amp; 1st and 2nd Quarter Omnibus Requests</t>
  </si>
  <si>
    <t>4th Quarter Omnibus revenue</t>
  </si>
  <si>
    <t>Total Revenues</t>
  </si>
  <si>
    <t>Expenditures</t>
  </si>
  <si>
    <t>Operating Expenditures</t>
  </si>
  <si>
    <t>ARMS Encumbrance Carryover</t>
  </si>
  <si>
    <t>supplemental</t>
  </si>
  <si>
    <t>IBIS PO Reinstatements</t>
  </si>
  <si>
    <t xml:space="preserve">1st Quarter Omnibus </t>
  </si>
  <si>
    <t>DOE grants</t>
  </si>
  <si>
    <t>2nd Quarter Omnibus</t>
  </si>
  <si>
    <t>includes reappropriation</t>
  </si>
  <si>
    <t>4th Quarter Omnibus</t>
  </si>
  <si>
    <t>Total Expenditures</t>
  </si>
  <si>
    <t>Estimated Underexpenditures</t>
  </si>
  <si>
    <t>Other Fund Transactions</t>
  </si>
  <si>
    <t>Cash transfer to Fund 1211</t>
  </si>
  <si>
    <t>Total Other Fund Transactions</t>
  </si>
  <si>
    <t>Ending Fund Balance</t>
  </si>
  <si>
    <t>Designations and Reserves</t>
  </si>
  <si>
    <t>Reappropriation Request</t>
  </si>
  <si>
    <t>Total Designations and Reserves</t>
  </si>
  <si>
    <t>Ending Undesignated Fund Balance</t>
  </si>
  <si>
    <t>Target Fund Balance 3/</t>
  </si>
  <si>
    <t>Financial Plan Notes:</t>
  </si>
  <si>
    <t>1/  2006 actuals based on 13th month ARMS and IBIS</t>
  </si>
  <si>
    <t>2/  As part of the WLR financial restructure, Fund 1211 was converted to record costs from the local SWM program.  Fund balance from SWM in Fund 1210 was transferred to Fund 1211.</t>
  </si>
  <si>
    <t>3/  The Shared Services fund operates on a reimbursment basis for all expenditures; no minimum fund balance is required.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</si>
</sst>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_(* #,##0.00000000000_);_(* \(#,##0.00000000000\);_(* &quot;-&quot;??_);_(@_)"/>
    <numFmt numFmtId="188" formatCode="_(&quot;$&quot;* #,##0.000000000_);_(&quot;$&quot;* \(#,##0.000000000\);_(&quot;$&quot;* &quot;-&quot;??_);_(@_)"/>
    <numFmt numFmtId="189" formatCode="#,##0.0"/>
    <numFmt numFmtId="190" formatCode="0.000"/>
    <numFmt numFmtId="191" formatCode="0.00\(###0.00\)"/>
    <numFmt numFmtId="192" formatCode="#,##0.0_);[Red]\(#,##0.0\)"/>
    <numFmt numFmtId="193" formatCode="#,##0.000"/>
    <numFmt numFmtId="194" formatCode="#,##0.0000"/>
    <numFmt numFmtId="195" formatCode="0%;[Red]\(0%\)"/>
    <numFmt numFmtId="196" formatCode="###,##0;\(###,##0\)"/>
    <numFmt numFmtId="197" formatCode="#,##0.0_);\(#,##0.0\)"/>
    <numFmt numFmtId="198" formatCode="0.0%"/>
    <numFmt numFmtId="199" formatCode="0.000%"/>
    <numFmt numFmtId="200" formatCode="#,###_);\(#,###\)"/>
    <numFmt numFmtId="201" formatCode="#,###,_);\(#,###,\)"/>
    <numFmt numFmtId="202" formatCode="#,###,_);[Red]\(#,###,\)"/>
    <numFmt numFmtId="203" formatCode="0.00%;\(0.00%\)"/>
    <numFmt numFmtId="204" formatCode="#,##0.0,_);[Red]\(#,##0.0,\)"/>
    <numFmt numFmtId="205" formatCode="0.0000"/>
    <numFmt numFmtId="206" formatCode="&quot;$&quot;#,##0.0_);[Red]\(&quot;$&quot;#,##0.0\)"/>
    <numFmt numFmtId="207" formatCode="&quot;$&quot;#,##0.000_);[Red]\(&quot;$&quot;#,##0.000\)"/>
    <numFmt numFmtId="208" formatCode="&quot;$&quot;#,##0.0000_);[Red]\(&quot;$&quot;#,##0.0000\)"/>
    <numFmt numFmtId="209" formatCode="0_);[Red]\(0\)"/>
    <numFmt numFmtId="210" formatCode="&quot;$&quot;#,##0"/>
    <numFmt numFmtId="211" formatCode="0.00_);[Red]\(0.00\)"/>
    <numFmt numFmtId="212" formatCode="mm/dd/yy"/>
    <numFmt numFmtId="213" formatCode="#,##0.000_);[Red]\(#,##0.000\)"/>
    <numFmt numFmtId="214" formatCode="#,##0.0000_);[Red]\(#,##0.0000\)"/>
    <numFmt numFmtId="215" formatCode="#,##0.00000_);[Red]\(#,##0.0000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0_);\-#,##0.00"/>
    <numFmt numFmtId="221" formatCode="&quot;$&quot;#,##0.00;\(&quot;$&quot;#,##0.00\)"/>
    <numFmt numFmtId="222" formatCode="#,##0.00_);#,##0.00\-"/>
    <numFmt numFmtId="223" formatCode="_(* #,##0.0_);_(* \(#,##0.0\);_(* &quot;-&quot;?_);_(@_)"/>
    <numFmt numFmtId="224" formatCode="0;0\-"/>
    <numFmt numFmtId="225" formatCode="#,##0;#,##0\-"/>
    <numFmt numFmtId="226" formatCode="#,##0.00;#,##0.00\-"/>
    <numFmt numFmtId="227" formatCode="0_);\(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7" fontId="7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left"/>
    </xf>
    <xf numFmtId="37" fontId="6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4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8" fillId="0" borderId="0" xfId="21" applyFont="1" applyBorder="1" applyAlignment="1">
      <alignment horizontal="left"/>
      <protection/>
    </xf>
    <xf numFmtId="37" fontId="4" fillId="0" borderId="0" xfId="21" applyFont="1" applyFill="1" applyBorder="1" applyAlignment="1">
      <alignment horizontal="left" wrapText="1"/>
      <protection/>
    </xf>
    <xf numFmtId="37" fontId="9" fillId="0" borderId="1" xfId="21" applyFont="1" applyBorder="1" applyAlignment="1">
      <alignment horizontal="left" wrapText="1"/>
      <protection/>
    </xf>
    <xf numFmtId="37" fontId="10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21" applyFont="1" applyBorder="1" applyAlignment="1">
      <alignment horizontal="centerContinuous" wrapText="1"/>
      <protection/>
    </xf>
    <xf numFmtId="37" fontId="8" fillId="2" borderId="2" xfId="21" applyFont="1" applyFill="1" applyBorder="1" applyAlignment="1" applyProtection="1">
      <alignment horizontal="left" wrapText="1"/>
      <protection/>
    </xf>
    <xf numFmtId="37" fontId="8" fillId="2" borderId="3" xfId="21" applyFont="1" applyFill="1" applyBorder="1" applyAlignment="1">
      <alignment horizontal="center" wrapText="1"/>
      <protection/>
    </xf>
    <xf numFmtId="37" fontId="8" fillId="2" borderId="4" xfId="21" applyFont="1" applyFill="1" applyBorder="1" applyAlignment="1">
      <alignment horizontal="center" wrapText="1"/>
      <protection/>
    </xf>
    <xf numFmtId="37" fontId="8" fillId="2" borderId="5" xfId="21" applyFont="1" applyFill="1" applyBorder="1" applyAlignment="1">
      <alignment horizontal="center" wrapText="1"/>
      <protection/>
    </xf>
    <xf numFmtId="37" fontId="8" fillId="2" borderId="6" xfId="21" applyFont="1" applyFill="1" applyBorder="1" applyAlignment="1">
      <alignment horizontal="center" wrapText="1"/>
      <protection/>
    </xf>
    <xf numFmtId="37" fontId="8" fillId="2" borderId="7" xfId="21" applyFont="1" applyFill="1" applyBorder="1" applyAlignment="1">
      <alignment horizontal="center" wrapText="1"/>
      <protection/>
    </xf>
    <xf numFmtId="37" fontId="8" fillId="2" borderId="2" xfId="21" applyFont="1" applyFill="1" applyBorder="1" applyAlignment="1">
      <alignment horizontal="center" wrapText="1"/>
      <protection/>
    </xf>
    <xf numFmtId="37" fontId="8" fillId="2" borderId="0" xfId="21" applyFont="1" applyFill="1" applyAlignment="1">
      <alignment horizontal="center" wrapText="1"/>
      <protection/>
    </xf>
    <xf numFmtId="0" fontId="4" fillId="2" borderId="0" xfId="0" applyFont="1" applyFill="1" applyAlignment="1">
      <alignment/>
    </xf>
    <xf numFmtId="37" fontId="8" fillId="0" borderId="2" xfId="21" applyFont="1" applyFill="1" applyBorder="1" applyAlignment="1">
      <alignment horizontal="left"/>
      <protection/>
    </xf>
    <xf numFmtId="38" fontId="8" fillId="0" borderId="8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9" xfId="15" applyNumberFormat="1" applyFont="1" applyFill="1" applyBorder="1" applyAlignment="1">
      <alignment/>
    </xf>
    <xf numFmtId="164" fontId="8" fillId="0" borderId="10" xfId="15" applyNumberFormat="1" applyFont="1" applyBorder="1" applyAlignment="1">
      <alignment/>
    </xf>
    <xf numFmtId="164" fontId="9" fillId="0" borderId="8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13" xfId="15" applyNumberFormat="1" applyFont="1" applyBorder="1" applyAlignment="1">
      <alignment/>
    </xf>
    <xf numFmtId="164" fontId="4" fillId="0" borderId="14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21" applyFont="1" applyBorder="1" applyAlignment="1">
      <alignment horizontal="left"/>
      <protection/>
    </xf>
    <xf numFmtId="164" fontId="4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4" fillId="0" borderId="15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9" fillId="0" borderId="2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38" fontId="4" fillId="0" borderId="11" xfId="15" applyNumberFormat="1" applyFont="1" applyBorder="1" applyAlignment="1">
      <alignment/>
    </xf>
    <xf numFmtId="37" fontId="8" fillId="0" borderId="8" xfId="21" applyFont="1" applyFill="1" applyBorder="1" applyAlignment="1">
      <alignment horizontal="left"/>
      <protection/>
    </xf>
    <xf numFmtId="164" fontId="8" fillId="0" borderId="8" xfId="15" applyNumberFormat="1" applyFont="1" applyFill="1" applyBorder="1" applyAlignment="1">
      <alignment/>
    </xf>
    <xf numFmtId="164" fontId="12" fillId="0" borderId="8" xfId="15" applyNumberFormat="1" applyFont="1" applyBorder="1" applyAlignment="1">
      <alignment/>
    </xf>
    <xf numFmtId="37" fontId="8" fillId="0" borderId="2" xfId="21" applyFont="1" applyFill="1" applyBorder="1" applyAlignment="1">
      <alignment horizontal="left"/>
      <protection/>
    </xf>
    <xf numFmtId="164" fontId="12" fillId="3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>
      <alignment/>
    </xf>
    <xf numFmtId="164" fontId="4" fillId="3" borderId="4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/>
    </xf>
    <xf numFmtId="164" fontId="12" fillId="0" borderId="2" xfId="15" applyNumberFormat="1" applyFont="1" applyBorder="1" applyAlignment="1">
      <alignment/>
    </xf>
    <xf numFmtId="37" fontId="8" fillId="0" borderId="11" xfId="21" applyFont="1" applyFill="1" applyBorder="1" applyAlignment="1">
      <alignment horizontal="left"/>
      <protection/>
    </xf>
    <xf numFmtId="164" fontId="12" fillId="0" borderId="11" xfId="15" applyNumberFormat="1" applyFont="1" applyFill="1" applyBorder="1" applyAlignment="1" quotePrefix="1">
      <alignment/>
    </xf>
    <xf numFmtId="164" fontId="13" fillId="0" borderId="12" xfId="15" applyNumberFormat="1" applyFont="1" applyBorder="1" applyAlignment="1">
      <alignment/>
    </xf>
    <xf numFmtId="37" fontId="4" fillId="0" borderId="11" xfId="21" applyFont="1" applyFill="1" applyBorder="1" applyAlignment="1">
      <alignment horizontal="left"/>
      <protection/>
    </xf>
    <xf numFmtId="164" fontId="4" fillId="0" borderId="11" xfId="15" applyNumberFormat="1" applyFont="1" applyFill="1" applyBorder="1" applyAlignment="1" quotePrefix="1">
      <alignment/>
    </xf>
    <xf numFmtId="164" fontId="4" fillId="0" borderId="2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3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8" fillId="0" borderId="16" xfId="21" applyFont="1" applyFill="1" applyBorder="1" applyAlignment="1" quotePrefix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7" xfId="15" applyNumberFormat="1" applyFont="1" applyBorder="1" applyAlignment="1">
      <alignment horizontal="right"/>
    </xf>
    <xf numFmtId="164" fontId="13" fillId="0" borderId="8" xfId="15" applyNumberFormat="1" applyFont="1" applyBorder="1" applyAlignment="1">
      <alignment horizontal="right"/>
    </xf>
    <xf numFmtId="164" fontId="4" fillId="0" borderId="0" xfId="15" applyNumberFormat="1" applyFont="1" applyAlignment="1">
      <alignment horizontal="right"/>
    </xf>
    <xf numFmtId="37" fontId="9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9" fillId="0" borderId="0" xfId="21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7" fontId="9" fillId="0" borderId="0" xfId="21" applyFont="1" applyBorder="1" applyAlignment="1" quotePrefix="1">
      <alignment horizontal="left"/>
      <protection/>
    </xf>
    <xf numFmtId="37" fontId="13" fillId="0" borderId="0" xfId="21" applyFont="1" applyBorder="1" applyAlignment="1">
      <alignment horizontal="left"/>
      <protection/>
    </xf>
    <xf numFmtId="0" fontId="9" fillId="0" borderId="0" xfId="0" applyFont="1" applyBorder="1" applyAlignment="1" quotePrefix="1">
      <alignment horizontal="left"/>
    </xf>
    <xf numFmtId="37" fontId="9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8" fillId="0" borderId="0" xfId="21" applyFont="1" applyBorder="1">
      <alignment/>
      <protection/>
    </xf>
    <xf numFmtId="37" fontId="4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7" fillId="0" borderId="0" xfId="21" applyFont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workbookViewId="0" topLeftCell="A1">
      <selection activeCell="G15" sqref="G15"/>
    </sheetView>
  </sheetViews>
  <sheetFormatPr defaultColWidth="9.140625" defaultRowHeight="12.75"/>
  <cols>
    <col min="1" max="1" width="43.7109375" style="109" customWidth="1"/>
    <col min="2" max="2" width="14.7109375" style="3" customWidth="1"/>
    <col min="3" max="3" width="15.421875" style="19" customWidth="1"/>
    <col min="4" max="4" width="17.140625" style="3" customWidth="1"/>
    <col min="5" max="5" width="19.7109375" style="3" customWidth="1"/>
    <col min="6" max="6" width="20.7109375" style="3" customWidth="1"/>
    <col min="7" max="7" width="53.1406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4" t="s">
        <v>1</v>
      </c>
      <c r="B2" s="114"/>
      <c r="C2" s="114"/>
      <c r="D2" s="114"/>
      <c r="E2" s="114"/>
      <c r="F2" s="114"/>
      <c r="G2" s="114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6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7"/>
      <c r="B6" s="18"/>
      <c r="E6" s="6"/>
      <c r="F6" s="20"/>
      <c r="H6" s="20"/>
    </row>
    <row r="7" spans="1:8" s="29" customFormat="1" ht="33" customHeight="1">
      <c r="A7" s="21" t="s">
        <v>7</v>
      </c>
      <c r="B7" s="22" t="s">
        <v>8</v>
      </c>
      <c r="C7" s="23" t="s">
        <v>9</v>
      </c>
      <c r="D7" s="24" t="s">
        <v>10</v>
      </c>
      <c r="E7" s="25" t="s">
        <v>11</v>
      </c>
      <c r="F7" s="26" t="s">
        <v>12</v>
      </c>
      <c r="G7" s="27" t="s">
        <v>13</v>
      </c>
      <c r="H7" s="28"/>
    </row>
    <row r="8" spans="1:9" s="38" customFormat="1" ht="15.75">
      <c r="A8" s="30" t="s">
        <v>14</v>
      </c>
      <c r="B8" s="31">
        <v>1683908</v>
      </c>
      <c r="C8" s="32">
        <v>192560</v>
      </c>
      <c r="D8" s="32">
        <f>B31</f>
        <v>657735</v>
      </c>
      <c r="E8" s="33">
        <f>D8</f>
        <v>657735</v>
      </c>
      <c r="F8" s="34"/>
      <c r="G8" s="35"/>
      <c r="H8" s="36"/>
      <c r="I8" s="37"/>
    </row>
    <row r="9" spans="1:9" s="47" customFormat="1" ht="15.75">
      <c r="A9" s="39" t="s">
        <v>15</v>
      </c>
      <c r="B9" s="40"/>
      <c r="C9" s="41"/>
      <c r="D9" s="41"/>
      <c r="E9" s="42"/>
      <c r="F9" s="43"/>
      <c r="G9" s="44"/>
      <c r="H9" s="45"/>
      <c r="I9" s="46"/>
    </row>
    <row r="10" spans="1:9" s="47" customFormat="1" ht="15.75">
      <c r="A10" s="48" t="s">
        <v>16</v>
      </c>
      <c r="B10" s="41">
        <v>12254977</v>
      </c>
      <c r="C10" s="41">
        <v>13356326</v>
      </c>
      <c r="D10" s="41">
        <f>C10</f>
        <v>13356326</v>
      </c>
      <c r="E10" s="41">
        <v>14308399</v>
      </c>
      <c r="F10" s="49">
        <f>+E10-C10</f>
        <v>952073</v>
      </c>
      <c r="G10" s="50" t="s">
        <v>17</v>
      </c>
      <c r="H10" s="45"/>
      <c r="I10" s="46"/>
    </row>
    <row r="11" spans="1:9" s="47" customFormat="1" ht="15.75">
      <c r="A11" s="48" t="s">
        <v>18</v>
      </c>
      <c r="B11" s="41">
        <v>545187</v>
      </c>
      <c r="C11" s="41">
        <v>707353</v>
      </c>
      <c r="D11" s="41">
        <f>C11</f>
        <v>707353</v>
      </c>
      <c r="E11" s="41">
        <f>D11</f>
        <v>707353</v>
      </c>
      <c r="F11" s="49">
        <f>+E11-C11</f>
        <v>0</v>
      </c>
      <c r="G11" s="50"/>
      <c r="H11" s="45"/>
      <c r="I11" s="46"/>
    </row>
    <row r="12" spans="1:9" s="47" customFormat="1" ht="15.75">
      <c r="A12" s="48" t="s">
        <v>19</v>
      </c>
      <c r="B12" s="41">
        <v>3703421</v>
      </c>
      <c r="C12" s="41">
        <v>4240099</v>
      </c>
      <c r="D12" s="41">
        <f>C12</f>
        <v>4240099</v>
      </c>
      <c r="E12" s="41">
        <f>D12</f>
        <v>4240099</v>
      </c>
      <c r="F12" s="49">
        <f>+E12-C12</f>
        <v>0</v>
      </c>
      <c r="G12" s="50"/>
      <c r="H12" s="45"/>
      <c r="I12" s="46"/>
    </row>
    <row r="13" spans="1:9" s="47" customFormat="1" ht="15.75">
      <c r="A13" s="48" t="s">
        <v>20</v>
      </c>
      <c r="B13" s="41">
        <v>6582194</v>
      </c>
      <c r="C13" s="41">
        <v>6793781</v>
      </c>
      <c r="D13" s="41">
        <f>C13</f>
        <v>6793781</v>
      </c>
      <c r="E13" s="41">
        <f>D13</f>
        <v>6793781</v>
      </c>
      <c r="F13" s="49">
        <f>+E13-C13</f>
        <v>0</v>
      </c>
      <c r="G13" s="50"/>
      <c r="H13" s="45"/>
      <c r="I13" s="46"/>
    </row>
    <row r="14" spans="1:9" s="47" customFormat="1" ht="15.75">
      <c r="A14" s="48" t="s">
        <v>21</v>
      </c>
      <c r="B14" s="41">
        <v>3848990</v>
      </c>
      <c r="C14" s="41">
        <v>3682346</v>
      </c>
      <c r="D14" s="41">
        <f>C14</f>
        <v>3682346</v>
      </c>
      <c r="E14" s="41">
        <f>3944839</f>
        <v>3944839</v>
      </c>
      <c r="F14" s="51">
        <f>+E14-C14</f>
        <v>262493</v>
      </c>
      <c r="G14" s="50" t="s">
        <v>22</v>
      </c>
      <c r="H14" s="45"/>
      <c r="I14" s="46"/>
    </row>
    <row r="15" spans="1:9" s="47" customFormat="1" ht="15.75">
      <c r="A15" s="48" t="s">
        <v>23</v>
      </c>
      <c r="B15" s="41"/>
      <c r="C15" s="41"/>
      <c r="D15" s="41"/>
      <c r="E15" s="41">
        <v>130000</v>
      </c>
      <c r="F15" s="51"/>
      <c r="G15" s="50"/>
      <c r="H15" s="45"/>
      <c r="I15" s="46"/>
    </row>
    <row r="16" spans="1:9" s="38" customFormat="1" ht="15.75">
      <c r="A16" s="30" t="s">
        <v>24</v>
      </c>
      <c r="B16" s="52">
        <f>SUM(B9:B14)</f>
        <v>26934769</v>
      </c>
      <c r="C16" s="52">
        <f>SUM(C10:C14)</f>
        <v>28779905</v>
      </c>
      <c r="D16" s="52">
        <f>SUM(D10:D14)</f>
        <v>28779905</v>
      </c>
      <c r="E16" s="52">
        <f>SUM(E10:E14)</f>
        <v>29994471</v>
      </c>
      <c r="F16" s="52">
        <f>SUM(F10:F14)</f>
        <v>1214566</v>
      </c>
      <c r="G16" s="53"/>
      <c r="H16" s="36"/>
      <c r="I16" s="37"/>
    </row>
    <row r="17" spans="1:9" s="47" customFormat="1" ht="15.75">
      <c r="A17" s="39" t="s">
        <v>25</v>
      </c>
      <c r="B17" s="40"/>
      <c r="C17" s="41"/>
      <c r="D17" s="41"/>
      <c r="E17" s="54"/>
      <c r="F17" s="49"/>
      <c r="G17" s="55"/>
      <c r="H17" s="45"/>
      <c r="I17" s="46"/>
    </row>
    <row r="18" spans="1:9" s="47" customFormat="1" ht="15.75">
      <c r="A18" s="48" t="s">
        <v>26</v>
      </c>
      <c r="B18" s="56">
        <v>-26406384</v>
      </c>
      <c r="C18" s="41">
        <v>-28923992</v>
      </c>
      <c r="D18" s="41">
        <f>C18</f>
        <v>-28923992</v>
      </c>
      <c r="E18" s="41">
        <f>D18</f>
        <v>-28923992</v>
      </c>
      <c r="F18" s="49">
        <f aca="true" t="shared" si="0" ref="F18:F24">+E18-C18</f>
        <v>0</v>
      </c>
      <c r="G18" s="50"/>
      <c r="H18" s="45"/>
      <c r="I18" s="46"/>
    </row>
    <row r="19" spans="1:9" s="47" customFormat="1" ht="15.75">
      <c r="A19" s="48" t="s">
        <v>27</v>
      </c>
      <c r="B19" s="56"/>
      <c r="C19" s="41"/>
      <c r="D19" s="41">
        <v>-438616</v>
      </c>
      <c r="E19" s="41">
        <v>-438616</v>
      </c>
      <c r="F19" s="49">
        <f t="shared" si="0"/>
        <v>-438616</v>
      </c>
      <c r="G19" s="50" t="s">
        <v>28</v>
      </c>
      <c r="H19" s="45"/>
      <c r="I19" s="46"/>
    </row>
    <row r="20" spans="1:9" s="47" customFormat="1" ht="15.75">
      <c r="A20" s="48" t="s">
        <v>29</v>
      </c>
      <c r="B20" s="56"/>
      <c r="C20" s="41"/>
      <c r="D20" s="41">
        <v>-884848</v>
      </c>
      <c r="E20" s="41">
        <v>-884848</v>
      </c>
      <c r="F20" s="49">
        <f t="shared" si="0"/>
        <v>-884848</v>
      </c>
      <c r="G20" s="50" t="s">
        <v>28</v>
      </c>
      <c r="H20" s="45"/>
      <c r="I20" s="46"/>
    </row>
    <row r="21" spans="1:9" s="47" customFormat="1" ht="15.75">
      <c r="A21" s="48" t="s">
        <v>30</v>
      </c>
      <c r="B21" s="56"/>
      <c r="C21" s="41"/>
      <c r="D21" s="41">
        <v>-100000</v>
      </c>
      <c r="E21" s="41">
        <v>-100000</v>
      </c>
      <c r="F21" s="49">
        <f t="shared" si="0"/>
        <v>-100000</v>
      </c>
      <c r="G21" s="50" t="s">
        <v>31</v>
      </c>
      <c r="H21" s="45"/>
      <c r="I21" s="46"/>
    </row>
    <row r="22" spans="1:9" s="47" customFormat="1" ht="15.75">
      <c r="A22" s="48" t="s">
        <v>32</v>
      </c>
      <c r="B22" s="56"/>
      <c r="C22" s="41"/>
      <c r="D22" s="41">
        <v>-207389</v>
      </c>
      <c r="E22" s="41">
        <v>-207389</v>
      </c>
      <c r="F22" s="49">
        <f t="shared" si="0"/>
        <v>-207389</v>
      </c>
      <c r="G22" s="50" t="s">
        <v>33</v>
      </c>
      <c r="H22" s="45"/>
      <c r="I22" s="46"/>
    </row>
    <row r="23" spans="1:9" s="47" customFormat="1" ht="15.75">
      <c r="A23" s="48" t="s">
        <v>34</v>
      </c>
      <c r="B23" s="56"/>
      <c r="C23" s="41"/>
      <c r="D23" s="41"/>
      <c r="E23" s="41">
        <v>-130000</v>
      </c>
      <c r="F23" s="49">
        <f t="shared" si="0"/>
        <v>-130000</v>
      </c>
      <c r="G23" s="50" t="s">
        <v>28</v>
      </c>
      <c r="H23" s="45"/>
      <c r="I23" s="46"/>
    </row>
    <row r="24" spans="2:9" s="47" customFormat="1" ht="15.75">
      <c r="B24" s="56"/>
      <c r="C24" s="41"/>
      <c r="D24" s="41"/>
      <c r="E24" s="41"/>
      <c r="F24" s="49">
        <f t="shared" si="0"/>
        <v>0</v>
      </c>
      <c r="G24" s="50"/>
      <c r="H24" s="45"/>
      <c r="I24" s="46"/>
    </row>
    <row r="25" spans="1:9" s="38" customFormat="1" ht="15.75">
      <c r="A25" s="57" t="s">
        <v>35</v>
      </c>
      <c r="B25" s="58">
        <f>SUM(B18:B23)</f>
        <v>-26406384</v>
      </c>
      <c r="C25" s="58">
        <f>SUM(C18:C23)</f>
        <v>-28923992</v>
      </c>
      <c r="D25" s="58">
        <f>SUM(D18:D24)</f>
        <v>-30554845</v>
      </c>
      <c r="E25" s="58">
        <f>SUM(E18:E24)</f>
        <v>-30684845</v>
      </c>
      <c r="F25" s="58">
        <f>SUM(F18:F24)</f>
        <v>-1760853</v>
      </c>
      <c r="G25" s="59"/>
      <c r="H25" s="36"/>
      <c r="I25" s="37"/>
    </row>
    <row r="26" spans="1:9" s="47" customFormat="1" ht="15.75">
      <c r="A26" s="60" t="s">
        <v>36</v>
      </c>
      <c r="B26" s="61"/>
      <c r="C26" s="62"/>
      <c r="D26" s="62"/>
      <c r="E26" s="63"/>
      <c r="F26" s="64"/>
      <c r="G26" s="65"/>
      <c r="H26" s="45"/>
      <c r="I26" s="46"/>
    </row>
    <row r="27" spans="1:9" s="47" customFormat="1" ht="15.75">
      <c r="A27" s="66" t="s">
        <v>37</v>
      </c>
      <c r="B27" s="67"/>
      <c r="C27" s="40"/>
      <c r="D27" s="40"/>
      <c r="E27" s="40"/>
      <c r="F27" s="54"/>
      <c r="G27" s="68"/>
      <c r="H27" s="45"/>
      <c r="I27" s="46"/>
    </row>
    <row r="28" spans="1:9" s="47" customFormat="1" ht="15.75">
      <c r="A28" s="69" t="s">
        <v>38</v>
      </c>
      <c r="B28" s="70">
        <v>-1554558</v>
      </c>
      <c r="C28" s="40"/>
      <c r="D28" s="40"/>
      <c r="E28" s="40"/>
      <c r="F28" s="54"/>
      <c r="G28" s="68"/>
      <c r="H28" s="45"/>
      <c r="I28" s="46"/>
    </row>
    <row r="29" spans="1:9" s="47" customFormat="1" ht="15.75">
      <c r="A29" s="66"/>
      <c r="B29" s="67"/>
      <c r="C29" s="40"/>
      <c r="D29" s="40"/>
      <c r="E29" s="40"/>
      <c r="F29" s="54"/>
      <c r="G29" s="68"/>
      <c r="H29" s="45"/>
      <c r="I29" s="46"/>
    </row>
    <row r="30" spans="1:9" s="47" customFormat="1" ht="15.75">
      <c r="A30" s="39" t="s">
        <v>39</v>
      </c>
      <c r="B30" s="70">
        <f>SUM(B28:B29)</f>
        <v>-1554558</v>
      </c>
      <c r="C30" s="40"/>
      <c r="D30" s="40"/>
      <c r="E30" s="40"/>
      <c r="F30" s="54"/>
      <c r="G30" s="68"/>
      <c r="H30" s="45"/>
      <c r="I30" s="46"/>
    </row>
    <row r="31" spans="1:102" s="75" customFormat="1" ht="15.75">
      <c r="A31" s="30" t="s">
        <v>40</v>
      </c>
      <c r="B31" s="71">
        <f>B8+B16+B25+B30</f>
        <v>657735</v>
      </c>
      <c r="C31" s="72">
        <f>+C8+C16+C25+C26</f>
        <v>48473</v>
      </c>
      <c r="D31" s="72">
        <f>+D8+D16+D25+D26</f>
        <v>-1117205</v>
      </c>
      <c r="E31" s="72">
        <f>+E8+E16+E25+E26</f>
        <v>-32639</v>
      </c>
      <c r="F31" s="64">
        <f>E31-C31</f>
        <v>-81112</v>
      </c>
      <c r="G31" s="73"/>
      <c r="H31" s="45"/>
      <c r="I31" s="45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</row>
    <row r="32" spans="1:9" s="47" customFormat="1" ht="15.75">
      <c r="A32" s="66" t="s">
        <v>41</v>
      </c>
      <c r="B32" s="40">
        <v>0</v>
      </c>
      <c r="C32" s="41">
        <v>0</v>
      </c>
      <c r="D32" s="41">
        <v>0</v>
      </c>
      <c r="E32" s="76">
        <v>0</v>
      </c>
      <c r="F32" s="77"/>
      <c r="G32" s="78"/>
      <c r="H32" s="79"/>
      <c r="I32" s="46"/>
    </row>
    <row r="33" spans="1:9" s="47" customFormat="1" ht="15.75">
      <c r="A33" s="48" t="s">
        <v>27</v>
      </c>
      <c r="B33" s="40">
        <v>-438616</v>
      </c>
      <c r="C33" s="41"/>
      <c r="D33" s="41"/>
      <c r="E33" s="76"/>
      <c r="F33" s="80"/>
      <c r="G33" s="78"/>
      <c r="H33" s="79"/>
      <c r="I33" s="46"/>
    </row>
    <row r="34" spans="1:9" s="47" customFormat="1" ht="15.75">
      <c r="A34" s="48" t="s">
        <v>29</v>
      </c>
      <c r="B34" s="40">
        <v>-884848</v>
      </c>
      <c r="C34" s="41"/>
      <c r="D34" s="41"/>
      <c r="E34" s="76"/>
      <c r="F34" s="80"/>
      <c r="G34" s="78"/>
      <c r="H34" s="79"/>
      <c r="I34" s="46"/>
    </row>
    <row r="35" spans="1:9" s="47" customFormat="1" ht="15.75">
      <c r="A35" s="48" t="s">
        <v>42</v>
      </c>
      <c r="B35" s="40">
        <v>-98854</v>
      </c>
      <c r="C35" s="41"/>
      <c r="D35" s="41"/>
      <c r="E35" s="76"/>
      <c r="F35" s="80"/>
      <c r="G35" s="78"/>
      <c r="H35" s="79"/>
      <c r="I35" s="46"/>
    </row>
    <row r="36" spans="1:9" s="47" customFormat="1" ht="15.75">
      <c r="A36" s="48"/>
      <c r="B36" s="40"/>
      <c r="C36" s="41"/>
      <c r="D36" s="41"/>
      <c r="E36" s="76"/>
      <c r="F36" s="80"/>
      <c r="G36" s="78"/>
      <c r="H36" s="79"/>
      <c r="I36" s="46"/>
    </row>
    <row r="37" spans="1:9" s="38" customFormat="1" ht="15.75">
      <c r="A37" s="66" t="s">
        <v>43</v>
      </c>
      <c r="B37" s="81">
        <f>SUM(B32:B35)</f>
        <v>-1422318</v>
      </c>
      <c r="C37" s="82">
        <f>SUM(C32:C34)</f>
        <v>0</v>
      </c>
      <c r="D37" s="82">
        <f>SUM(D32:D34)</f>
        <v>0</v>
      </c>
      <c r="E37" s="83">
        <f>SUM(E32:E34)</f>
        <v>0</v>
      </c>
      <c r="F37" s="84"/>
      <c r="G37" s="85"/>
      <c r="H37" s="86"/>
      <c r="I37" s="37"/>
    </row>
    <row r="38" spans="1:9" s="38" customFormat="1" ht="15.75">
      <c r="A38" s="30" t="s">
        <v>44</v>
      </c>
      <c r="B38" s="52">
        <f>+B31+B37</f>
        <v>-764583</v>
      </c>
      <c r="C38" s="32">
        <f>+C31+C37</f>
        <v>48473</v>
      </c>
      <c r="D38" s="32">
        <f>+D31+D37</f>
        <v>-1117205</v>
      </c>
      <c r="E38" s="32">
        <f>+E31+E37</f>
        <v>-32639</v>
      </c>
      <c r="F38" s="34">
        <f>E38-C38</f>
        <v>-81112</v>
      </c>
      <c r="G38" s="87"/>
      <c r="H38" s="36"/>
      <c r="I38" s="37"/>
    </row>
    <row r="39" spans="1:9" s="47" customFormat="1" ht="16.5" thickBot="1">
      <c r="A39" s="88" t="s">
        <v>45</v>
      </c>
      <c r="B39" s="89"/>
      <c r="C39" s="62"/>
      <c r="D39" s="62"/>
      <c r="E39" s="62"/>
      <c r="F39" s="90"/>
      <c r="G39" s="91"/>
      <c r="H39" s="92"/>
      <c r="I39" s="46"/>
    </row>
    <row r="40" spans="1:8" s="96" customFormat="1" ht="13.5" customHeight="1">
      <c r="A40" s="93" t="s">
        <v>46</v>
      </c>
      <c r="B40" s="94"/>
      <c r="C40" s="95"/>
      <c r="D40" s="94"/>
      <c r="E40" s="94"/>
      <c r="G40" s="94"/>
      <c r="H40" s="94"/>
    </row>
    <row r="41" spans="1:8" s="96" customFormat="1" ht="15.75" customHeight="1">
      <c r="A41" s="96" t="s">
        <v>47</v>
      </c>
      <c r="B41" s="97"/>
      <c r="C41" s="98"/>
      <c r="D41" s="97"/>
      <c r="E41" s="94"/>
      <c r="F41" s="94"/>
      <c r="G41" s="97"/>
      <c r="H41" s="97"/>
    </row>
    <row r="42" spans="1:8" s="96" customFormat="1" ht="14.25" customHeight="1">
      <c r="A42" s="99" t="s">
        <v>48</v>
      </c>
      <c r="B42" s="97"/>
      <c r="C42" s="100"/>
      <c r="D42" s="97"/>
      <c r="E42" s="94"/>
      <c r="F42" s="94"/>
      <c r="G42" s="97"/>
      <c r="H42" s="97"/>
    </row>
    <row r="43" spans="1:8" s="96" customFormat="1" ht="15" customHeight="1">
      <c r="A43" s="99" t="s">
        <v>49</v>
      </c>
      <c r="B43" s="94"/>
      <c r="C43" s="101"/>
      <c r="D43" s="94"/>
      <c r="E43" s="94"/>
      <c r="F43" s="94"/>
      <c r="G43" s="102"/>
      <c r="H43" s="97"/>
    </row>
    <row r="44" spans="1:8" s="47" customFormat="1" ht="15" customHeight="1">
      <c r="A44" s="96"/>
      <c r="B44" s="74"/>
      <c r="C44" s="103"/>
      <c r="D44" s="74"/>
      <c r="E44" s="104"/>
      <c r="F44" s="104"/>
      <c r="G44" s="94"/>
      <c r="H44" s="104"/>
    </row>
    <row r="45" spans="1:8" s="47" customFormat="1" ht="15.75">
      <c r="A45" s="105"/>
      <c r="B45" s="106"/>
      <c r="C45" s="107"/>
      <c r="D45" s="106"/>
      <c r="E45" s="106"/>
      <c r="F45" s="106"/>
      <c r="G45" s="97"/>
      <c r="H45" s="74"/>
    </row>
    <row r="46" spans="1:8" s="47" customFormat="1" ht="15.75">
      <c r="A46" s="108"/>
      <c r="B46" s="106"/>
      <c r="C46" s="107"/>
      <c r="D46" s="106"/>
      <c r="E46" s="106"/>
      <c r="F46" s="106"/>
      <c r="G46" s="97"/>
      <c r="H46" s="74"/>
    </row>
    <row r="47" spans="1:8" s="47" customFormat="1" ht="15.75">
      <c r="A47" s="108"/>
      <c r="B47" s="106"/>
      <c r="C47" s="107"/>
      <c r="D47" s="106"/>
      <c r="E47" s="106"/>
      <c r="F47" s="106"/>
      <c r="G47" s="97"/>
      <c r="H47" s="74"/>
    </row>
    <row r="48" spans="1:8" s="47" customFormat="1" ht="15.75">
      <c r="A48" s="108"/>
      <c r="B48" s="106"/>
      <c r="C48" s="107"/>
      <c r="D48" s="106"/>
      <c r="E48" s="106"/>
      <c r="F48" s="106"/>
      <c r="G48" s="97"/>
      <c r="H48" s="74"/>
    </row>
    <row r="49" spans="1:8" s="47" customFormat="1" ht="15.75">
      <c r="A49" s="108"/>
      <c r="B49" s="106"/>
      <c r="C49" s="107"/>
      <c r="D49" s="106"/>
      <c r="E49" s="106"/>
      <c r="F49" s="106"/>
      <c r="G49" s="97"/>
      <c r="H49" s="74"/>
    </row>
    <row r="50" spans="1:8" s="47" customFormat="1" ht="15.75">
      <c r="A50" s="108"/>
      <c r="B50" s="106"/>
      <c r="C50" s="107"/>
      <c r="D50" s="106"/>
      <c r="E50" s="106"/>
      <c r="F50" s="106"/>
      <c r="G50" s="97"/>
      <c r="H50" s="74"/>
    </row>
    <row r="51" spans="2:8" ht="15">
      <c r="B51" s="110"/>
      <c r="C51" s="111"/>
      <c r="D51" s="110"/>
      <c r="E51" s="110"/>
      <c r="F51" s="110"/>
      <c r="G51" s="112"/>
      <c r="H51" s="113"/>
    </row>
    <row r="52" spans="2:8" ht="15">
      <c r="B52" s="110"/>
      <c r="C52" s="111"/>
      <c r="D52" s="110"/>
      <c r="E52" s="110"/>
      <c r="F52" s="110"/>
      <c r="G52" s="112"/>
      <c r="H52" s="113"/>
    </row>
    <row r="53" spans="2:8" ht="15">
      <c r="B53" s="110"/>
      <c r="C53" s="111"/>
      <c r="D53" s="110"/>
      <c r="E53" s="110"/>
      <c r="F53" s="110"/>
      <c r="G53" s="112"/>
      <c r="H53" s="113"/>
    </row>
    <row r="54" spans="2:8" ht="15">
      <c r="B54" s="110"/>
      <c r="C54" s="111"/>
      <c r="D54" s="110"/>
      <c r="E54" s="110"/>
      <c r="F54" s="110"/>
      <c r="G54" s="112"/>
      <c r="H54" s="113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Youngren</dc:creator>
  <cp:keywords/>
  <dc:description/>
  <cp:lastModifiedBy>Masuo, Janet</cp:lastModifiedBy>
  <dcterms:created xsi:type="dcterms:W3CDTF">2007-11-02T17:25:55Z</dcterms:created>
  <dcterms:modified xsi:type="dcterms:W3CDTF">2007-11-29T18:43:03Z</dcterms:modified>
  <cp:category/>
  <cp:version/>
  <cp:contentType/>
  <cp:contentStatus/>
</cp:coreProperties>
</file>