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firstSheet="1" activeTab="1"/>
  </bookViews>
  <sheets>
    <sheet name="Sheet1" sheetId="1" state="hidden" r:id="rId1"/>
    <sheet name="fin plan" sheetId="2" r:id="rId2"/>
  </sheets>
  <definedNames>
    <definedName name="_xlnm.Print_Area" localSheetId="1">'fin plan'!$A$1:$G$37</definedName>
  </definedNames>
  <calcPr fullCalcOnLoad="1"/>
</workbook>
</file>

<file path=xl/sharedStrings.xml><?xml version="1.0" encoding="utf-8"?>
<sst xmlns="http://schemas.openxmlformats.org/spreadsheetml/2006/main" count="55" uniqueCount="54">
  <si>
    <t>Expenditures</t>
  </si>
  <si>
    <t>Revenues</t>
  </si>
  <si>
    <t xml:space="preserve"> </t>
  </si>
  <si>
    <t>Form C</t>
  </si>
  <si>
    <t>Non-CX Financial Plan</t>
  </si>
  <si>
    <t>Fund Name:  ITS I-Net Operations</t>
  </si>
  <si>
    <t>Fund Number: 4531</t>
  </si>
  <si>
    <t>Prepared by:  Christine Chou</t>
  </si>
  <si>
    <t>Category</t>
  </si>
  <si>
    <r>
      <t xml:space="preserve">2002 Actual </t>
    </r>
    <r>
      <rPr>
        <b/>
        <vertAlign val="superscript"/>
        <sz val="12"/>
        <rFont val="Times New Roman"/>
        <family val="1"/>
      </rPr>
      <t>1</t>
    </r>
  </si>
  <si>
    <r>
      <t xml:space="preserve">2003 Adopted </t>
    </r>
    <r>
      <rPr>
        <b/>
        <vertAlign val="superscript"/>
        <sz val="12"/>
        <rFont val="Times New Roman"/>
        <family val="1"/>
      </rPr>
      <t>2</t>
    </r>
  </si>
  <si>
    <t xml:space="preserve">2003 Revised  </t>
  </si>
  <si>
    <t>2003 Estimated</t>
  </si>
  <si>
    <t>Estimated-Adopted Change</t>
  </si>
  <si>
    <t>Explanation of Change</t>
  </si>
  <si>
    <t xml:space="preserve">Beginning Fund Balance </t>
  </si>
  <si>
    <t>Charges for Services</t>
  </si>
  <si>
    <t>Delay in site activations</t>
  </si>
  <si>
    <t>Total Revenues</t>
  </si>
  <si>
    <t>* Operating Expenditures</t>
  </si>
  <si>
    <t>4th Qtr Expenditures</t>
  </si>
  <si>
    <t>*Encumbrance Carry Over</t>
  </si>
  <si>
    <t>Total Expenditures</t>
  </si>
  <si>
    <t>Estimated Underexpenditures</t>
  </si>
  <si>
    <t>Other Fund Transactions</t>
  </si>
  <si>
    <t>Customer Prepaid</t>
  </si>
  <si>
    <t>Total Other Fund Transactions</t>
  </si>
  <si>
    <t>Ending Fund Balance</t>
  </si>
  <si>
    <t>Designations and Reserves</t>
  </si>
  <si>
    <t>* Equipment Replacement Reserve</t>
  </si>
  <si>
    <t>* Encumbrance Carry Over</t>
  </si>
  <si>
    <t>Total Designations and Reserves</t>
  </si>
  <si>
    <t>Ending Undesignated Fund Balance</t>
  </si>
  <si>
    <t>Target Fund Balance</t>
  </si>
  <si>
    <t>Financial Plan Notes:</t>
  </si>
  <si>
    <r>
      <t>1</t>
    </r>
    <r>
      <rPr>
        <sz val="10"/>
        <rFont val="Times New Roman"/>
        <family val="1"/>
      </rPr>
      <t xml:space="preserve"> 2002 Actual is from 14th month ARMS and IBIS reports.  This report did not show ARMS revenue of $2.3M  due to fixed assets transfer from capital.</t>
    </r>
  </si>
  <si>
    <t>Change Item</t>
  </si>
  <si>
    <t>JClass</t>
  </si>
  <si>
    <t>2003 Adopted</t>
  </si>
  <si>
    <t>Dpt_KC INSTITUTIONAL NETWORK(0490)</t>
  </si>
  <si>
    <t xml:space="preserve">     51000  Salaries &amp; Wages</t>
  </si>
  <si>
    <t xml:space="preserve">     51300  Personal Benefits</t>
  </si>
  <si>
    <t xml:space="preserve">     52000  Supplies</t>
  </si>
  <si>
    <t xml:space="preserve">     53000  Services &amp; Other Charges</t>
  </si>
  <si>
    <t xml:space="preserve">     55000  Intragovernmmental Service</t>
  </si>
  <si>
    <t xml:space="preserve">     55100  Current Expense Services</t>
  </si>
  <si>
    <t xml:space="preserve">     56000  Capital Outlay</t>
  </si>
  <si>
    <t xml:space="preserve">     59400  Special Budgetary Accounts</t>
  </si>
  <si>
    <t xml:space="preserve">     59800  Contingencies</t>
  </si>
  <si>
    <t xml:space="preserve">     59900  Contra Expenditures</t>
  </si>
  <si>
    <t>* Customer Deposit</t>
  </si>
  <si>
    <t xml:space="preserve">Quarter:   Second 2003 </t>
  </si>
  <si>
    <t>Date Prepared:  07/18/03</t>
  </si>
  <si>
    <t xml:space="preserve">The 2003 Adopted Budget included only 9 months of expenditure authority.  A supplemental request is submitted with the 3rd quarter omnibus and is consistent with our current projected expenditures for 2003.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</si>
</sst>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b/>
      <i/>
      <sz val="10"/>
      <color indexed="18"/>
      <name val="Tahoma"/>
      <family val="2"/>
    </font>
    <font>
      <sz val="10"/>
      <color indexed="2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7" fontId="4" fillId="0" borderId="0" xfId="19" applyFont="1" applyBorder="1" applyAlignment="1">
      <alignment horizontal="centerContinuous" wrapText="1"/>
      <protection/>
    </xf>
    <xf numFmtId="37" fontId="6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left"/>
    </xf>
    <xf numFmtId="37" fontId="4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5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19" applyFont="1" applyBorder="1" applyAlignment="1">
      <alignment horizontal="left"/>
      <protection/>
    </xf>
    <xf numFmtId="37" fontId="8" fillId="0" borderId="1" xfId="19" applyFont="1" applyBorder="1" applyAlignment="1">
      <alignment horizontal="left" wrapText="1"/>
      <protection/>
    </xf>
    <xf numFmtId="37" fontId="9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19" applyFont="1" applyBorder="1" applyAlignment="1">
      <alignment horizontal="centerContinuous" wrapText="1"/>
      <protection/>
    </xf>
    <xf numFmtId="37" fontId="7" fillId="2" borderId="2" xfId="19" applyFont="1" applyFill="1" applyBorder="1" applyAlignment="1" applyProtection="1">
      <alignment horizontal="left" wrapText="1"/>
      <protection/>
    </xf>
    <xf numFmtId="37" fontId="7" fillId="2" borderId="3" xfId="19" applyFont="1" applyFill="1" applyBorder="1" applyAlignment="1">
      <alignment horizontal="center" wrapText="1"/>
      <protection/>
    </xf>
    <xf numFmtId="37" fontId="7" fillId="2" borderId="4" xfId="19" applyFont="1" applyFill="1" applyBorder="1" applyAlignment="1">
      <alignment horizontal="center" wrapText="1"/>
      <protection/>
    </xf>
    <xf numFmtId="37" fontId="7" fillId="2" borderId="5" xfId="19" applyFont="1" applyFill="1" applyBorder="1" applyAlignment="1">
      <alignment horizontal="center" wrapText="1"/>
      <protection/>
    </xf>
    <xf numFmtId="37" fontId="7" fillId="2" borderId="6" xfId="19" applyFont="1" applyFill="1" applyBorder="1" applyAlignment="1">
      <alignment horizontal="center" wrapText="1"/>
      <protection/>
    </xf>
    <xf numFmtId="37" fontId="7" fillId="2" borderId="7" xfId="19" applyFont="1" applyFill="1" applyBorder="1" applyAlignment="1">
      <alignment horizontal="center" wrapText="1"/>
      <protection/>
    </xf>
    <xf numFmtId="37" fontId="7" fillId="2" borderId="2" xfId="19" applyFont="1" applyFill="1" applyBorder="1" applyAlignment="1">
      <alignment horizontal="center" wrapText="1"/>
      <protection/>
    </xf>
    <xf numFmtId="37" fontId="7" fillId="2" borderId="0" xfId="19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7" fillId="0" borderId="2" xfId="19" applyFont="1" applyFill="1" applyBorder="1" applyAlignment="1">
      <alignment horizontal="left"/>
      <protection/>
    </xf>
    <xf numFmtId="165" fontId="7" fillId="0" borderId="2" xfId="15" applyNumberFormat="1" applyFont="1" applyFill="1" applyBorder="1" applyAlignment="1">
      <alignment/>
    </xf>
    <xf numFmtId="165" fontId="7" fillId="0" borderId="4" xfId="15" applyNumberFormat="1" applyFont="1" applyFill="1" applyBorder="1" applyAlignment="1">
      <alignment/>
    </xf>
    <xf numFmtId="165" fontId="7" fillId="0" borderId="8" xfId="15" applyNumberFormat="1" applyFont="1" applyFill="1" applyBorder="1" applyAlignment="1">
      <alignment/>
    </xf>
    <xf numFmtId="165" fontId="7" fillId="0" borderId="9" xfId="15" applyNumberFormat="1" applyFont="1" applyBorder="1" applyAlignment="1">
      <alignment/>
    </xf>
    <xf numFmtId="165" fontId="8" fillId="0" borderId="1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19" applyFont="1" applyFill="1" applyBorder="1" applyAlignment="1">
      <alignment horizontal="left"/>
      <protection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/>
    </xf>
    <xf numFmtId="165" fontId="5" fillId="0" borderId="13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12" fillId="0" borderId="13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19" applyFont="1" applyBorder="1" applyAlignment="1">
      <alignment horizontal="left"/>
      <protection/>
    </xf>
    <xf numFmtId="38" fontId="5" fillId="0" borderId="11" xfId="15" applyNumberFormat="1" applyFont="1" applyFill="1" applyBorder="1" applyAlignment="1">
      <alignment/>
    </xf>
    <xf numFmtId="38" fontId="5" fillId="0" borderId="11" xfId="15" applyNumberFormat="1" applyFont="1" applyBorder="1" applyAlignment="1">
      <alignment/>
    </xf>
    <xf numFmtId="165" fontId="5" fillId="0" borderId="15" xfId="15" applyNumberFormat="1" applyFont="1" applyBorder="1" applyAlignment="1">
      <alignment/>
    </xf>
    <xf numFmtId="165" fontId="12" fillId="0" borderId="11" xfId="15" applyNumberFormat="1" applyFont="1" applyBorder="1" applyAlignment="1">
      <alignment/>
    </xf>
    <xf numFmtId="37" fontId="13" fillId="0" borderId="11" xfId="19" applyFont="1" applyBorder="1" applyAlignment="1">
      <alignment horizontal="left"/>
      <protection/>
    </xf>
    <xf numFmtId="165" fontId="0" fillId="0" borderId="16" xfId="15" applyNumberFormat="1" applyFont="1" applyFill="1" applyBorder="1" applyAlignment="1">
      <alignment/>
    </xf>
    <xf numFmtId="38" fontId="13" fillId="0" borderId="11" xfId="15" applyNumberFormat="1" applyFont="1" applyFill="1" applyBorder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8" fillId="0" borderId="2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165" fontId="14" fillId="0" borderId="13" xfId="15" applyNumberFormat="1" applyFont="1" applyBorder="1" applyAlignment="1">
      <alignment/>
    </xf>
    <xf numFmtId="165" fontId="12" fillId="0" borderId="11" xfId="15" applyNumberFormat="1" applyFont="1" applyBorder="1" applyAlignment="1">
      <alignment wrapText="1"/>
    </xf>
    <xf numFmtId="165" fontId="5" fillId="0" borderId="12" xfId="15" applyNumberFormat="1" applyFont="1" applyFill="1" applyBorder="1" applyAlignment="1">
      <alignment horizontal="center"/>
    </xf>
    <xf numFmtId="37" fontId="7" fillId="0" borderId="10" xfId="19" applyFont="1" applyFill="1" applyBorder="1" applyAlignment="1">
      <alignment horizontal="left"/>
      <protection/>
    </xf>
    <xf numFmtId="165" fontId="7" fillId="0" borderId="10" xfId="15" applyNumberFormat="1" applyFont="1" applyFill="1" applyBorder="1" applyAlignment="1">
      <alignment/>
    </xf>
    <xf numFmtId="165" fontId="7" fillId="0" borderId="10" xfId="15" applyNumberFormat="1" applyFont="1" applyBorder="1" applyAlignment="1">
      <alignment/>
    </xf>
    <xf numFmtId="165" fontId="12" fillId="0" borderId="10" xfId="15" applyNumberFormat="1" applyFont="1" applyBorder="1" applyAlignment="1">
      <alignment/>
    </xf>
    <xf numFmtId="37" fontId="7" fillId="0" borderId="2" xfId="19" applyFont="1" applyFill="1" applyBorder="1" applyAlignment="1">
      <alignment horizontal="left"/>
      <protection/>
    </xf>
    <xf numFmtId="165" fontId="12" fillId="3" borderId="2" xfId="15" applyNumberFormat="1" applyFont="1" applyFill="1" applyBorder="1" applyAlignment="1" quotePrefix="1">
      <alignment/>
    </xf>
    <xf numFmtId="165" fontId="5" fillId="0" borderId="4" xfId="15" applyNumberFormat="1" applyFont="1" applyFill="1" applyBorder="1" applyAlignment="1">
      <alignment/>
    </xf>
    <xf numFmtId="165" fontId="5" fillId="3" borderId="4" xfId="15" applyNumberFormat="1" applyFont="1" applyFill="1" applyBorder="1" applyAlignment="1">
      <alignment/>
    </xf>
    <xf numFmtId="165" fontId="5" fillId="0" borderId="7" xfId="15" applyNumberFormat="1" applyFont="1" applyBorder="1" applyAlignment="1">
      <alignment/>
    </xf>
    <xf numFmtId="165" fontId="12" fillId="0" borderId="2" xfId="15" applyNumberFormat="1" applyFont="1" applyBorder="1" applyAlignment="1">
      <alignment/>
    </xf>
    <xf numFmtId="37" fontId="7" fillId="0" borderId="11" xfId="19" applyFont="1" applyFill="1" applyBorder="1" applyAlignment="1">
      <alignment horizontal="left"/>
      <protection/>
    </xf>
    <xf numFmtId="165" fontId="12" fillId="0" borderId="11" xfId="15" applyNumberFormat="1" applyFont="1" applyFill="1" applyBorder="1" applyAlignment="1" quotePrefix="1">
      <alignment/>
    </xf>
    <xf numFmtId="165" fontId="14" fillId="0" borderId="12" xfId="15" applyNumberFormat="1" applyFont="1" applyBorder="1" applyAlignment="1">
      <alignment/>
    </xf>
    <xf numFmtId="165" fontId="14" fillId="0" borderId="11" xfId="15" applyNumberFormat="1" applyFont="1" applyFill="1" applyBorder="1" applyAlignment="1" quotePrefix="1">
      <alignment/>
    </xf>
    <xf numFmtId="165" fontId="5" fillId="0" borderId="2" xfId="15" applyNumberFormat="1" applyFont="1" applyFill="1" applyBorder="1" applyAlignment="1" quotePrefix="1">
      <alignment/>
    </xf>
    <xf numFmtId="165" fontId="5" fillId="0" borderId="4" xfId="15" applyNumberFormat="1" applyFont="1" applyFill="1" applyBorder="1" applyAlignment="1" quotePrefix="1">
      <alignment/>
    </xf>
    <xf numFmtId="165" fontId="14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3" xfId="15" applyNumberFormat="1" applyFont="1" applyFill="1" applyBorder="1" applyAlignment="1">
      <alignment/>
    </xf>
    <xf numFmtId="165" fontId="14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38" fontId="5" fillId="0" borderId="12" xfId="15" applyNumberFormat="1" applyFont="1" applyFill="1" applyBorder="1" applyAlignment="1">
      <alignment/>
    </xf>
    <xf numFmtId="165" fontId="5" fillId="0" borderId="11" xfId="15" applyNumberFormat="1" applyFont="1" applyFill="1" applyBorder="1" applyAlignment="1">
      <alignment/>
    </xf>
    <xf numFmtId="165" fontId="7" fillId="0" borderId="11" xfId="15" applyNumberFormat="1" applyFont="1" applyFill="1" applyBorder="1" applyAlignment="1">
      <alignment/>
    </xf>
    <xf numFmtId="165" fontId="7" fillId="0" borderId="12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7" fillId="0" borderId="10" xfId="15" applyNumberFormat="1" applyFont="1" applyFill="1" applyBorder="1" applyAlignment="1">
      <alignment/>
    </xf>
    <xf numFmtId="165" fontId="8" fillId="0" borderId="11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14" fillId="0" borderId="11" xfId="15" applyNumberFormat="1" applyFont="1" applyBorder="1" applyAlignment="1">
      <alignment/>
    </xf>
    <xf numFmtId="37" fontId="7" fillId="0" borderId="17" xfId="19" applyFont="1" applyFill="1" applyBorder="1" applyAlignment="1" quotePrefix="1">
      <alignment horizontal="left"/>
      <protection/>
    </xf>
    <xf numFmtId="38" fontId="7" fillId="0" borderId="2" xfId="15" applyNumberFormat="1" applyFont="1" applyBorder="1" applyAlignment="1">
      <alignment horizontal="right"/>
    </xf>
    <xf numFmtId="165" fontId="5" fillId="0" borderId="2" xfId="15" applyNumberFormat="1" applyFont="1" applyFill="1" applyBorder="1" applyAlignment="1">
      <alignment/>
    </xf>
    <xf numFmtId="165" fontId="5" fillId="0" borderId="7" xfId="15" applyNumberFormat="1" applyFont="1" applyBorder="1" applyAlignment="1">
      <alignment horizontal="right"/>
    </xf>
    <xf numFmtId="165" fontId="14" fillId="0" borderId="10" xfId="15" applyNumberFormat="1" applyFont="1" applyBorder="1" applyAlignment="1">
      <alignment horizontal="right"/>
    </xf>
    <xf numFmtId="165" fontId="5" fillId="0" borderId="0" xfId="15" applyNumberFormat="1" applyFont="1" applyAlignment="1">
      <alignment horizontal="right"/>
    </xf>
    <xf numFmtId="37" fontId="8" fillId="0" borderId="0" xfId="19" applyFont="1" applyAlignment="1">
      <alignment horizontal="left"/>
      <protection/>
    </xf>
    <xf numFmtId="37" fontId="14" fillId="0" borderId="0" xfId="19" applyFont="1" applyBorder="1">
      <alignment/>
      <protection/>
    </xf>
    <xf numFmtId="165" fontId="5" fillId="0" borderId="18" xfId="15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7" fontId="8" fillId="0" borderId="0" xfId="19" applyFont="1" applyBorder="1" applyAlignment="1" quotePrefix="1">
      <alignment horizontal="left"/>
      <protection/>
    </xf>
    <xf numFmtId="37" fontId="15" fillId="0" borderId="0" xfId="19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0" fontId="14" fillId="0" borderId="0" xfId="0" applyFont="1" applyAlignment="1" quotePrefix="1">
      <alignment/>
    </xf>
    <xf numFmtId="37" fontId="8" fillId="0" borderId="0" xfId="19" applyFont="1" applyBorder="1">
      <alignment/>
      <protection/>
    </xf>
    <xf numFmtId="0" fontId="14" fillId="0" borderId="0" xfId="0" applyFont="1" applyBorder="1" applyAlignment="1">
      <alignment horizontal="center"/>
    </xf>
    <xf numFmtId="37" fontId="7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14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165" fontId="17" fillId="0" borderId="19" xfId="15" applyNumberFormat="1" applyFont="1" applyFill="1" applyBorder="1" applyAlignment="1">
      <alignment/>
    </xf>
    <xf numFmtId="165" fontId="0" fillId="0" borderId="0" xfId="15" applyNumberFormat="1" applyAlignment="1">
      <alignment/>
    </xf>
    <xf numFmtId="165" fontId="0" fillId="0" borderId="19" xfId="15" applyNumberFormat="1" applyFont="1" applyFill="1" applyBorder="1" applyAlignment="1">
      <alignment/>
    </xf>
    <xf numFmtId="165" fontId="18" fillId="0" borderId="19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5" fillId="0" borderId="11" xfId="15" applyNumberFormat="1" applyFont="1" applyBorder="1" applyAlignment="1">
      <alignment wrapText="1"/>
    </xf>
    <xf numFmtId="37" fontId="6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B1">
      <selection activeCell="G6" sqref="G6"/>
    </sheetView>
  </sheetViews>
  <sheetFormatPr defaultColWidth="9.140625" defaultRowHeight="12.75"/>
  <cols>
    <col min="1" max="2" width="38.8515625" style="0" bestFit="1" customWidth="1"/>
    <col min="3" max="3" width="12.28125" style="124" bestFit="1" customWidth="1"/>
    <col min="4" max="4" width="12.140625" style="0" customWidth="1"/>
    <col min="5" max="5" width="13.140625" style="124" customWidth="1"/>
    <col min="6" max="6" width="10.28125" style="124" bestFit="1" customWidth="1"/>
    <col min="7" max="7" width="11.28125" style="0" bestFit="1" customWidth="1"/>
  </cols>
  <sheetData>
    <row r="1" spans="1:3" ht="12.75">
      <c r="A1" s="121"/>
      <c r="B1" s="122" t="s">
        <v>36</v>
      </c>
      <c r="C1" s="123" t="s">
        <v>37</v>
      </c>
    </row>
    <row r="2" spans="1:4" ht="12.75">
      <c r="A2" s="121"/>
      <c r="B2" s="121"/>
      <c r="C2" s="125"/>
      <c r="D2" s="121"/>
    </row>
    <row r="3" spans="1:7" ht="12.75">
      <c r="A3" s="121"/>
      <c r="B3" s="121"/>
      <c r="C3" s="126" t="s">
        <v>38</v>
      </c>
      <c r="E3" s="124">
        <v>1</v>
      </c>
      <c r="F3" s="124">
        <v>2</v>
      </c>
      <c r="G3">
        <v>3</v>
      </c>
    </row>
    <row r="4" spans="1:7" ht="12.75">
      <c r="A4" s="122" t="s">
        <v>39</v>
      </c>
      <c r="B4" s="122" t="s">
        <v>40</v>
      </c>
      <c r="C4" s="125">
        <v>343086</v>
      </c>
      <c r="E4" s="124">
        <f>(C4+C11+C12)/4*1.05</f>
        <v>123099.375</v>
      </c>
      <c r="F4" s="124">
        <f>E4*1.05</f>
        <v>129254.34375</v>
      </c>
      <c r="G4" s="127">
        <f>F4*1.05</f>
        <v>135717.0609375</v>
      </c>
    </row>
    <row r="5" spans="1:7" ht="12.75">
      <c r="A5" s="121"/>
      <c r="B5" s="122" t="s">
        <v>41</v>
      </c>
      <c r="C5" s="125">
        <v>81839</v>
      </c>
      <c r="D5" s="128">
        <f>(C4+C5+C11+C12)/4</f>
        <v>137697.25</v>
      </c>
      <c r="E5" s="124">
        <f>(C5/4)*1.16</f>
        <v>23733.309999999998</v>
      </c>
      <c r="F5" s="124">
        <f>E5*1.16</f>
        <v>27530.639599999995</v>
      </c>
      <c r="G5" s="127">
        <f>F5*1.16</f>
        <v>31935.54193599999</v>
      </c>
    </row>
    <row r="6" spans="1:3" ht="12.75">
      <c r="A6" s="121"/>
      <c r="B6" s="122" t="s">
        <v>42</v>
      </c>
      <c r="C6" s="125">
        <v>13600</v>
      </c>
    </row>
    <row r="7" spans="1:3" ht="12.75">
      <c r="A7" s="121"/>
      <c r="B7" s="122" t="s">
        <v>43</v>
      </c>
      <c r="C7" s="125">
        <v>460127</v>
      </c>
    </row>
    <row r="8" spans="1:3" ht="12.75">
      <c r="A8" s="121"/>
      <c r="B8" s="122" t="s">
        <v>44</v>
      </c>
      <c r="C8" s="125">
        <v>3545</v>
      </c>
    </row>
    <row r="9" spans="1:3" ht="12.75">
      <c r="A9" s="121"/>
      <c r="B9" s="122" t="s">
        <v>45</v>
      </c>
      <c r="C9" s="125">
        <v>203689</v>
      </c>
    </row>
    <row r="10" spans="1:3" ht="12.75">
      <c r="A10" s="121"/>
      <c r="B10" s="122" t="s">
        <v>46</v>
      </c>
      <c r="C10" s="125">
        <v>10860</v>
      </c>
    </row>
    <row r="11" spans="1:3" ht="12.75">
      <c r="A11" s="121"/>
      <c r="B11" s="122" t="s">
        <v>47</v>
      </c>
      <c r="C11" s="125">
        <v>100864</v>
      </c>
    </row>
    <row r="12" spans="1:7" ht="12.75">
      <c r="A12" s="121"/>
      <c r="B12" s="122" t="s">
        <v>48</v>
      </c>
      <c r="C12" s="125">
        <v>25000</v>
      </c>
      <c r="D12" s="128">
        <f>D15-D5</f>
        <v>70264.75</v>
      </c>
      <c r="E12" s="124">
        <f>D12*1.03</f>
        <v>72372.6925</v>
      </c>
      <c r="F12" s="124">
        <f>E12*1.03</f>
        <v>74543.873275</v>
      </c>
      <c r="G12" s="124">
        <f>F12*1.03</f>
        <v>76780.18947325001</v>
      </c>
    </row>
    <row r="13" spans="1:3" ht="12.75">
      <c r="A13" s="121"/>
      <c r="B13" s="122" t="s">
        <v>49</v>
      </c>
      <c r="C13" s="125">
        <v>-310652</v>
      </c>
    </row>
    <row r="14" spans="1:3" ht="12.75">
      <c r="A14" s="121"/>
      <c r="B14" s="122" t="s">
        <v>0</v>
      </c>
      <c r="C14" s="125">
        <v>931958</v>
      </c>
    </row>
    <row r="15" spans="3:7" ht="12.75">
      <c r="C15" s="124">
        <f>C14-C13</f>
        <v>1242610</v>
      </c>
      <c r="D15">
        <v>207962</v>
      </c>
      <c r="E15" s="124">
        <f>SUM(E4:E12)</f>
        <v>219205.3775</v>
      </c>
      <c r="F15" s="124">
        <f>SUM(F4:F12)</f>
        <v>231328.85662500001</v>
      </c>
      <c r="G15" s="124">
        <f>SUM(G4:G12)</f>
        <v>244432.79234675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75" zoomScaleNormal="75" workbookViewId="0" topLeftCell="A1">
      <selection activeCell="B15" sqref="B15"/>
    </sheetView>
  </sheetViews>
  <sheetFormatPr defaultColWidth="9.140625" defaultRowHeight="12.75"/>
  <cols>
    <col min="1" max="1" width="43.7109375" style="116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3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30" t="s">
        <v>4</v>
      </c>
      <c r="B2" s="130"/>
      <c r="C2" s="130"/>
      <c r="D2" s="130"/>
      <c r="E2" s="130"/>
      <c r="F2" s="130"/>
      <c r="G2" s="130"/>
      <c r="H2" s="6"/>
    </row>
    <row r="3" spans="1:8" s="7" customFormat="1" ht="19.5" customHeight="1">
      <c r="A3" s="8" t="s">
        <v>5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6</v>
      </c>
      <c r="B4" s="10"/>
      <c r="C4" s="10"/>
      <c r="D4" s="10"/>
      <c r="E4" s="10"/>
      <c r="F4" s="10"/>
      <c r="G4" s="11" t="s">
        <v>51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7</v>
      </c>
      <c r="B5" s="10"/>
      <c r="C5" s="10"/>
      <c r="D5" s="10"/>
      <c r="E5" s="10"/>
      <c r="F5" s="15"/>
      <c r="G5" s="11" t="s">
        <v>52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8</v>
      </c>
      <c r="B7" s="21" t="s">
        <v>9</v>
      </c>
      <c r="C7" s="22" t="s">
        <v>10</v>
      </c>
      <c r="D7" s="23" t="s">
        <v>11</v>
      </c>
      <c r="E7" s="24" t="s">
        <v>12</v>
      </c>
      <c r="F7" s="25" t="s">
        <v>13</v>
      </c>
      <c r="G7" s="26" t="s">
        <v>14</v>
      </c>
      <c r="H7" s="27"/>
    </row>
    <row r="8" spans="1:9" s="37" customFormat="1" ht="15.75">
      <c r="A8" s="29" t="s">
        <v>15</v>
      </c>
      <c r="B8" s="30">
        <v>82528</v>
      </c>
      <c r="C8" s="31">
        <v>136989.59</v>
      </c>
      <c r="D8" s="31">
        <f>B26</f>
        <v>207804</v>
      </c>
      <c r="E8" s="32">
        <f>D8</f>
        <v>207804</v>
      </c>
      <c r="F8" s="33"/>
      <c r="G8" s="34"/>
      <c r="H8" s="35"/>
      <c r="I8" s="36"/>
    </row>
    <row r="9" spans="1:9" s="46" customFormat="1" ht="15.75">
      <c r="A9" s="38" t="s">
        <v>1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16</v>
      </c>
      <c r="B10" s="48">
        <v>973093</v>
      </c>
      <c r="C10" s="49">
        <v>1288807</v>
      </c>
      <c r="D10" s="40">
        <f>C10</f>
        <v>1288807</v>
      </c>
      <c r="E10" s="40">
        <v>1186409</v>
      </c>
      <c r="F10" s="50">
        <f>+E10-C10</f>
        <v>-102398</v>
      </c>
      <c r="G10" s="57" t="s">
        <v>17</v>
      </c>
      <c r="H10" s="44"/>
      <c r="I10" s="45"/>
    </row>
    <row r="11" spans="1:9" s="46" customFormat="1" ht="15.75">
      <c r="A11" s="52"/>
      <c r="B11" s="39"/>
      <c r="C11" s="53"/>
      <c r="D11" s="39"/>
      <c r="E11" s="39"/>
      <c r="F11" s="50"/>
      <c r="G11" s="51"/>
      <c r="H11" s="44"/>
      <c r="I11" s="45"/>
    </row>
    <row r="12" spans="1:9" s="46" customFormat="1" ht="15.75">
      <c r="A12" s="52" t="s">
        <v>2</v>
      </c>
      <c r="B12" s="39"/>
      <c r="C12" s="54"/>
      <c r="D12" s="40"/>
      <c r="E12" s="40"/>
      <c r="F12" s="50">
        <f>+E12-C12</f>
        <v>0</v>
      </c>
      <c r="G12" s="51"/>
      <c r="H12" s="44"/>
      <c r="I12" s="45"/>
    </row>
    <row r="13" spans="1:9" s="46" customFormat="1" ht="15.75">
      <c r="A13" s="55"/>
      <c r="B13" s="39"/>
      <c r="C13" s="40"/>
      <c r="D13" s="40"/>
      <c r="E13" s="40"/>
      <c r="F13" s="50">
        <f>+E13-C13</f>
        <v>0</v>
      </c>
      <c r="G13" s="51"/>
      <c r="H13" s="44"/>
      <c r="I13" s="45"/>
    </row>
    <row r="14" spans="1:9" s="37" customFormat="1" ht="15.75">
      <c r="A14" s="29" t="s">
        <v>18</v>
      </c>
      <c r="B14" s="30">
        <f>SUM(B9:B13)</f>
        <v>973093</v>
      </c>
      <c r="C14" s="30">
        <f>SUM(C10:C13)</f>
        <v>1288807</v>
      </c>
      <c r="D14" s="30">
        <f>SUM(D10:D13)</f>
        <v>1288807</v>
      </c>
      <c r="E14" s="30">
        <f>SUM(E10:E13)</f>
        <v>1186409</v>
      </c>
      <c r="F14" s="30">
        <f>SUM(F10:F13)</f>
        <v>-102398</v>
      </c>
      <c r="G14" s="56"/>
      <c r="H14" s="35"/>
      <c r="I14" s="36"/>
    </row>
    <row r="15" spans="1:9" s="46" customFormat="1" ht="15.75">
      <c r="A15" s="38" t="s">
        <v>0</v>
      </c>
      <c r="B15" s="39"/>
      <c r="C15" s="40"/>
      <c r="D15" s="40"/>
      <c r="E15" s="57"/>
      <c r="F15" s="50"/>
      <c r="G15" s="58"/>
      <c r="H15" s="44"/>
      <c r="I15" s="45"/>
    </row>
    <row r="16" spans="1:9" s="46" customFormat="1" ht="15.75">
      <c r="A16" s="47" t="s">
        <v>19</v>
      </c>
      <c r="B16" s="48">
        <v>-847817</v>
      </c>
      <c r="C16" s="49">
        <f>-1242610+310652</f>
        <v>-931958</v>
      </c>
      <c r="D16" s="39">
        <f>C16</f>
        <v>-931958</v>
      </c>
      <c r="E16" s="40">
        <v>-931958</v>
      </c>
      <c r="F16" s="50">
        <f>+E16-C16</f>
        <v>0</v>
      </c>
      <c r="G16" s="59"/>
      <c r="H16" s="44"/>
      <c r="I16" s="45"/>
    </row>
    <row r="17" spans="1:9" s="46" customFormat="1" ht="78.75">
      <c r="A17" s="55" t="s">
        <v>20</v>
      </c>
      <c r="B17" s="39"/>
      <c r="C17" s="40"/>
      <c r="D17" s="40">
        <f>C17</f>
        <v>0</v>
      </c>
      <c r="E17" s="40">
        <f>-1155820-E16-E18</f>
        <v>-207962</v>
      </c>
      <c r="F17" s="50"/>
      <c r="G17" s="129" t="s">
        <v>53</v>
      </c>
      <c r="H17" s="44"/>
      <c r="I17" s="45"/>
    </row>
    <row r="18" spans="1:9" s="46" customFormat="1" ht="15.75">
      <c r="A18" s="55" t="s">
        <v>21</v>
      </c>
      <c r="B18" s="39"/>
      <c r="C18" s="40"/>
      <c r="D18" s="40">
        <v>-15900</v>
      </c>
      <c r="E18" s="40">
        <v>-15900</v>
      </c>
      <c r="F18" s="50"/>
      <c r="G18" s="59"/>
      <c r="H18" s="44"/>
      <c r="I18" s="45"/>
    </row>
    <row r="19" spans="1:9" s="46" customFormat="1" ht="15.75">
      <c r="A19" s="55"/>
      <c r="B19" s="39"/>
      <c r="C19" s="60"/>
      <c r="D19" s="40"/>
      <c r="E19" s="40">
        <f>+C19-D19</f>
        <v>0</v>
      </c>
      <c r="F19" s="50">
        <f>+E19-C19</f>
        <v>0</v>
      </c>
      <c r="G19" s="51"/>
      <c r="H19" s="44"/>
      <c r="I19" s="45"/>
    </row>
    <row r="20" spans="1:9" s="37" customFormat="1" ht="15.75">
      <c r="A20" s="61" t="s">
        <v>22</v>
      </c>
      <c r="B20" s="62">
        <f>SUM(B16:B19)</f>
        <v>-847817</v>
      </c>
      <c r="C20" s="62">
        <f>SUM(C16:C19)</f>
        <v>-931958</v>
      </c>
      <c r="D20" s="62">
        <f>SUM(D16:D19)</f>
        <v>-947858</v>
      </c>
      <c r="E20" s="62">
        <f>SUM(E16:E19)</f>
        <v>-1155820</v>
      </c>
      <c r="F20" s="63">
        <f>+E20-C20</f>
        <v>-223862</v>
      </c>
      <c r="G20" s="64"/>
      <c r="H20" s="35"/>
      <c r="I20" s="36"/>
    </row>
    <row r="21" spans="1:9" s="46" customFormat="1" ht="15.75">
      <c r="A21" s="65" t="s">
        <v>23</v>
      </c>
      <c r="B21" s="66"/>
      <c r="C21" s="67"/>
      <c r="D21" s="67"/>
      <c r="E21" s="68"/>
      <c r="F21" s="69"/>
      <c r="G21" s="70"/>
      <c r="H21" s="44"/>
      <c r="I21" s="45"/>
    </row>
    <row r="22" spans="1:9" s="46" customFormat="1" ht="15.75">
      <c r="A22" s="71" t="s">
        <v>24</v>
      </c>
      <c r="B22" s="72"/>
      <c r="C22" s="39"/>
      <c r="D22" s="39"/>
      <c r="E22" s="39"/>
      <c r="F22" s="57"/>
      <c r="G22" s="73"/>
      <c r="H22" s="44"/>
      <c r="I22" s="45"/>
    </row>
    <row r="23" spans="1:9" s="46" customFormat="1" ht="15.75">
      <c r="A23" s="71" t="s">
        <v>25</v>
      </c>
      <c r="B23" s="72"/>
      <c r="C23" s="39"/>
      <c r="D23" s="39"/>
      <c r="E23" s="39">
        <v>311466</v>
      </c>
      <c r="F23" s="57"/>
      <c r="G23" s="73"/>
      <c r="H23" s="44"/>
      <c r="I23" s="45"/>
    </row>
    <row r="24" spans="1:9" s="46" customFormat="1" ht="15.75">
      <c r="A24" s="71"/>
      <c r="B24" s="72"/>
      <c r="C24" s="39"/>
      <c r="D24" s="39"/>
      <c r="E24" s="39"/>
      <c r="F24" s="57"/>
      <c r="G24" s="73"/>
      <c r="H24" s="44"/>
      <c r="I24" s="45"/>
    </row>
    <row r="25" spans="1:9" s="46" customFormat="1" ht="15.75">
      <c r="A25" s="38" t="s">
        <v>26</v>
      </c>
      <c r="B25" s="74"/>
      <c r="C25" s="39"/>
      <c r="D25" s="39"/>
      <c r="E25" s="39">
        <f>SUM(E23:E24)</f>
        <v>311466</v>
      </c>
      <c r="F25" s="57"/>
      <c r="G25" s="73"/>
      <c r="H25" s="44"/>
      <c r="I25" s="45"/>
    </row>
    <row r="26" spans="1:102" s="79" customFormat="1" ht="15.75">
      <c r="A26" s="29" t="s">
        <v>27</v>
      </c>
      <c r="B26" s="75">
        <f>+B8+B14+B20+B25</f>
        <v>207804</v>
      </c>
      <c r="C26" s="76">
        <f>+C8+C14+C20+C21</f>
        <v>493838.5900000001</v>
      </c>
      <c r="D26" s="76">
        <f>+D8+D14+D20+D21</f>
        <v>548753</v>
      </c>
      <c r="E26" s="76">
        <f>+E8+E14+E20+E21+E25</f>
        <v>549859</v>
      </c>
      <c r="F26" s="69"/>
      <c r="G26" s="77"/>
      <c r="H26" s="44"/>
      <c r="I26" s="44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</row>
    <row r="27" spans="1:9" s="46" customFormat="1" ht="15.75">
      <c r="A27" s="71" t="s">
        <v>28</v>
      </c>
      <c r="B27" s="39">
        <v>0</v>
      </c>
      <c r="C27" s="40">
        <v>0</v>
      </c>
      <c r="D27" s="40">
        <v>0</v>
      </c>
      <c r="E27" s="80">
        <v>0</v>
      </c>
      <c r="F27" s="81"/>
      <c r="G27" s="82"/>
      <c r="H27" s="83"/>
      <c r="I27" s="45"/>
    </row>
    <row r="28" spans="1:9" s="46" customFormat="1" ht="15.75">
      <c r="A28" s="47" t="s">
        <v>29</v>
      </c>
      <c r="B28" s="39">
        <f>B33-B26-B29</f>
        <v>-149513.15</v>
      </c>
      <c r="C28" s="48">
        <v>-121056</v>
      </c>
      <c r="D28" s="40">
        <f>C28-184574</f>
        <v>-305630</v>
      </c>
      <c r="E28" s="80">
        <v>-180600</v>
      </c>
      <c r="F28" s="50"/>
      <c r="G28" s="82"/>
      <c r="H28" s="83"/>
      <c r="I28" s="45"/>
    </row>
    <row r="29" spans="1:9" s="46" customFormat="1" ht="15.75">
      <c r="A29" s="47" t="s">
        <v>30</v>
      </c>
      <c r="B29" s="39">
        <v>-15900</v>
      </c>
      <c r="C29" s="84"/>
      <c r="D29" s="40"/>
      <c r="E29" s="80"/>
      <c r="F29" s="85"/>
      <c r="G29" s="82"/>
      <c r="H29" s="83"/>
      <c r="I29" s="45"/>
    </row>
    <row r="30" spans="1:9" s="46" customFormat="1" ht="15.75">
      <c r="A30" s="47" t="s">
        <v>50</v>
      </c>
      <c r="B30" s="39"/>
      <c r="C30" s="40"/>
      <c r="D30" s="39"/>
      <c r="E30" s="80">
        <f>-E23</f>
        <v>-311466</v>
      </c>
      <c r="F30" s="85"/>
      <c r="G30" s="82"/>
      <c r="H30" s="83"/>
      <c r="I30" s="45"/>
    </row>
    <row r="31" spans="1:9" s="37" customFormat="1" ht="15.75">
      <c r="A31" s="71" t="s">
        <v>31</v>
      </c>
      <c r="B31" s="86">
        <f>SUM(B27:B30)</f>
        <v>-165413.15</v>
      </c>
      <c r="C31" s="87">
        <f>SUM(C27:C30)</f>
        <v>-121056</v>
      </c>
      <c r="D31" s="87">
        <f>SUM(D27:D30)</f>
        <v>-305630</v>
      </c>
      <c r="E31" s="88">
        <f>SUM(E27:E30)</f>
        <v>-492066</v>
      </c>
      <c r="F31" s="89"/>
      <c r="G31" s="90"/>
      <c r="H31" s="91"/>
      <c r="I31" s="36"/>
    </row>
    <row r="32" spans="1:9" s="37" customFormat="1" ht="15.75">
      <c r="A32" s="29" t="s">
        <v>32</v>
      </c>
      <c r="B32" s="30">
        <f>+B26+B31</f>
        <v>42390.850000000006</v>
      </c>
      <c r="C32" s="31">
        <f>+C26+C31</f>
        <v>372782.5900000001</v>
      </c>
      <c r="D32" s="31">
        <f>+D26+D31</f>
        <v>243123</v>
      </c>
      <c r="E32" s="31">
        <f>+E26+E31</f>
        <v>57793</v>
      </c>
      <c r="F32" s="33"/>
      <c r="G32" s="92"/>
      <c r="H32" s="35"/>
      <c r="I32" s="36"/>
    </row>
    <row r="33" spans="1:9" s="46" customFormat="1" ht="16.5" thickBot="1">
      <c r="A33" s="93" t="s">
        <v>33</v>
      </c>
      <c r="B33" s="94">
        <f>-0.05*B16</f>
        <v>42390.850000000006</v>
      </c>
      <c r="C33" s="95">
        <v>46598</v>
      </c>
      <c r="D33" s="95">
        <f>-D16*0.05</f>
        <v>46597.9</v>
      </c>
      <c r="E33" s="95">
        <f>-E16*0.05</f>
        <v>46597.9</v>
      </c>
      <c r="F33" s="96"/>
      <c r="G33" s="97"/>
      <c r="H33" s="98"/>
      <c r="I33" s="45"/>
    </row>
    <row r="34" spans="1:8" s="102" customFormat="1" ht="13.5" customHeight="1">
      <c r="A34" s="99" t="s">
        <v>34</v>
      </c>
      <c r="B34" s="100"/>
      <c r="C34" s="101"/>
      <c r="D34" s="101"/>
      <c r="E34" s="101"/>
      <c r="G34" s="100"/>
      <c r="H34" s="100"/>
    </row>
    <row r="35" spans="2:8" s="102" customFormat="1" ht="10.5" customHeight="1">
      <c r="B35" s="103"/>
      <c r="C35" s="104"/>
      <c r="D35" s="103"/>
      <c r="E35" s="100"/>
      <c r="F35" s="100"/>
      <c r="G35" s="103"/>
      <c r="H35" s="103"/>
    </row>
    <row r="36" spans="1:8" s="102" customFormat="1" ht="14.25" customHeight="1">
      <c r="A36" s="105" t="s">
        <v>35</v>
      </c>
      <c r="B36" s="103"/>
      <c r="C36" s="106"/>
      <c r="D36" s="103"/>
      <c r="E36" s="100"/>
      <c r="F36" s="100"/>
      <c r="G36" s="103"/>
      <c r="H36" s="103"/>
    </row>
    <row r="37" spans="1:8" s="102" customFormat="1" ht="11.25" customHeight="1">
      <c r="A37" s="107"/>
      <c r="B37" s="100"/>
      <c r="C37" s="108"/>
      <c r="D37" s="100"/>
      <c r="E37" s="100"/>
      <c r="F37" s="100"/>
      <c r="G37" s="109"/>
      <c r="H37" s="103"/>
    </row>
    <row r="38" spans="1:8" s="46" customFormat="1" ht="15" customHeight="1">
      <c r="A38" s="102"/>
      <c r="B38" s="78"/>
      <c r="C38" s="110"/>
      <c r="D38" s="78"/>
      <c r="E38" s="111"/>
      <c r="F38" s="111"/>
      <c r="G38" s="100"/>
      <c r="H38" s="111"/>
    </row>
    <row r="39" spans="1:8" s="46" customFormat="1" ht="15.75">
      <c r="A39" s="112"/>
      <c r="B39" s="113"/>
      <c r="C39" s="114"/>
      <c r="D39" s="113"/>
      <c r="E39" s="113"/>
      <c r="F39" s="113"/>
      <c r="G39" s="103"/>
      <c r="H39" s="78"/>
    </row>
    <row r="40" spans="1:8" s="46" customFormat="1" ht="15.75">
      <c r="A40" s="115"/>
      <c r="B40" s="113"/>
      <c r="C40" s="114"/>
      <c r="D40" s="113"/>
      <c r="E40" s="113"/>
      <c r="F40" s="113"/>
      <c r="G40" s="103"/>
      <c r="H40" s="78"/>
    </row>
    <row r="41" spans="1:8" s="46" customFormat="1" ht="15.75">
      <c r="A41" s="115"/>
      <c r="B41" s="113"/>
      <c r="C41" s="114"/>
      <c r="D41" s="113"/>
      <c r="E41" s="113"/>
      <c r="F41" s="113"/>
      <c r="G41" s="103"/>
      <c r="H41" s="78"/>
    </row>
    <row r="42" spans="1:8" s="46" customFormat="1" ht="15.75">
      <c r="A42" s="115"/>
      <c r="B42" s="113"/>
      <c r="C42" s="114"/>
      <c r="D42" s="113"/>
      <c r="E42" s="113"/>
      <c r="F42" s="113"/>
      <c r="G42" s="103"/>
      <c r="H42" s="78"/>
    </row>
    <row r="43" spans="1:8" s="46" customFormat="1" ht="15.75">
      <c r="A43" s="115"/>
      <c r="B43" s="113"/>
      <c r="C43" s="114"/>
      <c r="D43" s="113"/>
      <c r="E43" s="113"/>
      <c r="F43" s="113"/>
      <c r="G43" s="103"/>
      <c r="H43" s="78"/>
    </row>
    <row r="44" spans="1:8" s="46" customFormat="1" ht="15.75">
      <c r="A44" s="115"/>
      <c r="B44" s="113"/>
      <c r="C44" s="114"/>
      <c r="D44" s="113"/>
      <c r="E44" s="113"/>
      <c r="F44" s="113"/>
      <c r="G44" s="103"/>
      <c r="H44" s="78"/>
    </row>
    <row r="45" spans="2:8" ht="15">
      <c r="B45" s="117"/>
      <c r="C45" s="118"/>
      <c r="D45" s="117"/>
      <c r="E45" s="117"/>
      <c r="F45" s="117"/>
      <c r="G45" s="119"/>
      <c r="H45" s="120"/>
    </row>
    <row r="46" spans="2:8" ht="15">
      <c r="B46" s="117"/>
      <c r="C46" s="118"/>
      <c r="D46" s="117"/>
      <c r="E46" s="117"/>
      <c r="F46" s="117"/>
      <c r="G46" s="119"/>
      <c r="H46" s="120"/>
    </row>
    <row r="47" spans="2:8" ht="15">
      <c r="B47" s="117"/>
      <c r="C47" s="118"/>
      <c r="D47" s="117"/>
      <c r="E47" s="117"/>
      <c r="F47" s="117"/>
      <c r="G47" s="119"/>
      <c r="H47" s="120"/>
    </row>
    <row r="48" spans="2:8" ht="15">
      <c r="B48" s="117"/>
      <c r="C48" s="118"/>
      <c r="D48" s="117"/>
      <c r="E48" s="117"/>
      <c r="F48" s="117"/>
      <c r="G48" s="119"/>
      <c r="H48" s="120"/>
    </row>
    <row r="49" ht="12.75">
      <c r="G49" s="119"/>
    </row>
    <row r="50" ht="12.75">
      <c r="G50" s="119"/>
    </row>
    <row r="51" ht="12.75">
      <c r="G51" s="119"/>
    </row>
    <row r="52" ht="12.75">
      <c r="G52" s="119"/>
    </row>
    <row r="53" ht="12.75">
      <c r="G53" s="119"/>
    </row>
    <row r="54" ht="12.75">
      <c r="G54" s="119"/>
    </row>
    <row r="55" ht="12.75">
      <c r="G55" s="119"/>
    </row>
    <row r="56" ht="12.75">
      <c r="G56" s="119"/>
    </row>
    <row r="57" ht="12.75">
      <c r="G57" s="119"/>
    </row>
    <row r="58" ht="12.75">
      <c r="G58" s="119"/>
    </row>
    <row r="59" ht="12.75">
      <c r="G59" s="119"/>
    </row>
    <row r="60" ht="12.75">
      <c r="G60" s="119"/>
    </row>
    <row r="61" ht="12.75">
      <c r="G61" s="119"/>
    </row>
    <row r="62" ht="12.75">
      <c r="G62" s="119"/>
    </row>
    <row r="63" ht="12.75">
      <c r="G63" s="119"/>
    </row>
    <row r="64" ht="12.75">
      <c r="G64" s="119"/>
    </row>
    <row r="65" ht="12.75">
      <c r="G65" s="119"/>
    </row>
    <row r="66" ht="12.75">
      <c r="G66" s="119"/>
    </row>
    <row r="67" ht="12.75">
      <c r="G67" s="119"/>
    </row>
    <row r="68" ht="12.75">
      <c r="G68" s="119"/>
    </row>
    <row r="69" ht="12.75">
      <c r="G69" s="119"/>
    </row>
    <row r="70" ht="12.75">
      <c r="G70" s="119"/>
    </row>
    <row r="71" ht="12.75">
      <c r="G71" s="119"/>
    </row>
    <row r="72" ht="12.75">
      <c r="G72" s="119"/>
    </row>
    <row r="73" ht="12.75">
      <c r="G73" s="119"/>
    </row>
    <row r="74" ht="12.75">
      <c r="G74" s="119"/>
    </row>
    <row r="75" ht="12.75">
      <c r="G75" s="119"/>
    </row>
    <row r="76" ht="12.75">
      <c r="G76" s="119"/>
    </row>
    <row r="77" ht="12.75">
      <c r="G77" s="119"/>
    </row>
    <row r="78" ht="12.75">
      <c r="G78" s="119"/>
    </row>
    <row r="79" ht="12.75">
      <c r="G79" s="119"/>
    </row>
    <row r="80" ht="12.75">
      <c r="G80" s="119"/>
    </row>
    <row r="81" ht="12.75">
      <c r="G81" s="119"/>
    </row>
    <row r="82" ht="12.75">
      <c r="G82" s="119"/>
    </row>
    <row r="83" ht="12.75">
      <c r="G83" s="119"/>
    </row>
    <row r="84" ht="12.75">
      <c r="G84" s="119"/>
    </row>
    <row r="85" ht="12.75">
      <c r="G85" s="119"/>
    </row>
    <row r="86" ht="12.75">
      <c r="G86" s="119"/>
    </row>
    <row r="87" ht="12.75">
      <c r="G87" s="119"/>
    </row>
    <row r="88" ht="12.75">
      <c r="G88" s="119"/>
    </row>
    <row r="89" ht="12.75">
      <c r="G89" s="119"/>
    </row>
    <row r="90" ht="12.75">
      <c r="G90" s="119"/>
    </row>
    <row r="91" ht="12.75">
      <c r="G91" s="119"/>
    </row>
    <row r="92" ht="12.75">
      <c r="G92" s="119"/>
    </row>
    <row r="93" ht="12.75">
      <c r="G93" s="119"/>
    </row>
    <row r="94" ht="12.75">
      <c r="G94" s="119"/>
    </row>
    <row r="95" ht="12.75">
      <c r="G95" s="119"/>
    </row>
    <row r="96" ht="12.75">
      <c r="G96" s="119"/>
    </row>
    <row r="97" ht="12.75">
      <c r="G97" s="119"/>
    </row>
    <row r="98" ht="12.75">
      <c r="G98" s="119"/>
    </row>
    <row r="99" ht="12.75">
      <c r="G99" s="119"/>
    </row>
    <row r="100" ht="12.75">
      <c r="G100" s="119"/>
    </row>
    <row r="101" ht="12.75">
      <c r="G101" s="119"/>
    </row>
    <row r="102" ht="12.75">
      <c r="G102" s="119"/>
    </row>
    <row r="103" ht="12.75">
      <c r="G103" s="119"/>
    </row>
    <row r="104" ht="12.75">
      <c r="G104" s="119"/>
    </row>
    <row r="105" ht="12.75">
      <c r="G105" s="119"/>
    </row>
    <row r="106" ht="12.75">
      <c r="G106" s="119"/>
    </row>
    <row r="107" ht="12.75">
      <c r="G107" s="119"/>
    </row>
    <row r="108" ht="12.75">
      <c r="G108" s="119"/>
    </row>
    <row r="109" ht="12.75">
      <c r="G109" s="119"/>
    </row>
    <row r="110" ht="12.75">
      <c r="G110" s="119"/>
    </row>
    <row r="111" ht="12.75">
      <c r="G111" s="119"/>
    </row>
    <row r="112" ht="12.75">
      <c r="G112" s="119"/>
    </row>
    <row r="113" ht="12.75">
      <c r="G113" s="119"/>
    </row>
    <row r="114" ht="12.75">
      <c r="G114" s="119"/>
    </row>
    <row r="115" ht="12.75">
      <c r="G115" s="119"/>
    </row>
    <row r="116" ht="12.75">
      <c r="G116" s="119"/>
    </row>
    <row r="117" ht="12.75">
      <c r="G117" s="119"/>
    </row>
    <row r="118" ht="12.75">
      <c r="G118" s="119"/>
    </row>
    <row r="119" ht="12.75">
      <c r="G119" s="119"/>
    </row>
    <row r="120" ht="12.75">
      <c r="G120" s="119"/>
    </row>
    <row r="121" ht="12.75">
      <c r="G121" s="119"/>
    </row>
    <row r="122" ht="12.75">
      <c r="G122" s="119"/>
    </row>
    <row r="123" ht="12.75">
      <c r="G123" s="119"/>
    </row>
    <row r="124" ht="12.75">
      <c r="G124" s="119"/>
    </row>
    <row r="125" ht="12.75">
      <c r="G125" s="119"/>
    </row>
    <row r="126" ht="12.75">
      <c r="G126" s="119"/>
    </row>
    <row r="127" ht="12.75">
      <c r="G127" s="119"/>
    </row>
    <row r="128" ht="12.75">
      <c r="G128" s="119"/>
    </row>
    <row r="129" ht="12.75">
      <c r="G129" s="119"/>
    </row>
    <row r="130" ht="12.75">
      <c r="G130" s="119"/>
    </row>
    <row r="131" ht="12.75">
      <c r="G131" s="119"/>
    </row>
    <row r="132" ht="12.75">
      <c r="G132" s="119"/>
    </row>
    <row r="133" ht="12.75">
      <c r="G133" s="119"/>
    </row>
    <row r="134" ht="12.75">
      <c r="G134" s="119"/>
    </row>
    <row r="135" ht="12.75">
      <c r="G135" s="119"/>
    </row>
    <row r="136" ht="12.75">
      <c r="G136" s="119"/>
    </row>
    <row r="137" ht="12.75">
      <c r="G137" s="119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Angel Allende-Foss</cp:lastModifiedBy>
  <cp:lastPrinted>2003-08-04T22:52:34Z</cp:lastPrinted>
  <dcterms:created xsi:type="dcterms:W3CDTF">1999-01-20T18:58:42Z</dcterms:created>
  <dcterms:modified xsi:type="dcterms:W3CDTF">2003-08-18T17:01:20Z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-193904342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2034107368</vt:i4>
  </property>
  <property fmtid="{D5CDD505-2E9C-101B-9397-08002B2CF9AE}" pid="7" name="_ReviewingToolsShownOnce">
    <vt:lpwstr/>
  </property>
</Properties>
</file>