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9345" activeTab="0"/>
  </bookViews>
  <sheets>
    <sheet name="Target expenditure by phase" sheetId="1" r:id="rId1"/>
  </sheets>
  <definedNames>
    <definedName name="_xlnm.Print_Area" localSheetId="0">'Target expenditure by phase'!$1:$108</definedName>
  </definedNames>
  <calcPr fullCalcOnLoad="1"/>
</workbook>
</file>

<file path=xl/sharedStrings.xml><?xml version="1.0" encoding="utf-8"?>
<sst xmlns="http://schemas.openxmlformats.org/spreadsheetml/2006/main" count="278" uniqueCount="188">
  <si>
    <t>Master Project No</t>
  </si>
  <si>
    <t>Project No</t>
  </si>
  <si>
    <t>Project Name</t>
  </si>
  <si>
    <t>Phase on 9/30/11</t>
  </si>
  <si>
    <t>EAC on 9/30/11</t>
  </si>
  <si>
    <t>Construction</t>
  </si>
  <si>
    <t>Preliminary Design</t>
  </si>
  <si>
    <t>Final Design</t>
  </si>
  <si>
    <t>Closeout</t>
  </si>
  <si>
    <t>Planning</t>
  </si>
  <si>
    <t>Design</t>
  </si>
  <si>
    <t>99M099</t>
  </si>
  <si>
    <t>MRJC Detention Building HVAC Improvements</t>
  </si>
  <si>
    <t>Implementation</t>
  </si>
  <si>
    <t>99M105</t>
  </si>
  <si>
    <t>RCECC HVAC Study</t>
  </si>
  <si>
    <t>YSC Alder Fire Alarm</t>
  </si>
  <si>
    <t>Admin Bldg Domestic Water Pipe Replacement Ph 2</t>
  </si>
  <si>
    <t>Admin Bldg Floor Finishes</t>
  </si>
  <si>
    <t>342421</t>
  </si>
  <si>
    <t>BD Evidence and Lab-Whse Distribution Systems</t>
  </si>
  <si>
    <t>342439</t>
  </si>
  <si>
    <t>CH Window Repair - Design</t>
  </si>
  <si>
    <t>342440</t>
  </si>
  <si>
    <t>CH Window Repair, Ph.1 &amp; 2 Construction</t>
  </si>
  <si>
    <t>440M03</t>
  </si>
  <si>
    <t>CH Window Repair Phase III Design</t>
  </si>
  <si>
    <t>342445</t>
  </si>
  <si>
    <t>CH Domestic Water Distribution (repipe)</t>
  </si>
  <si>
    <t>Courthouse Plumbing Fixtures (Wk Release Showers)</t>
  </si>
  <si>
    <t>342454</t>
  </si>
  <si>
    <t>Courthouse Exterior Walls</t>
  </si>
  <si>
    <t>454M01</t>
  </si>
  <si>
    <t>Courthouse South Elevations</t>
  </si>
  <si>
    <t xml:space="preserve">Construction </t>
  </si>
  <si>
    <t>342458</t>
  </si>
  <si>
    <t>Courthouse HVAC Controls</t>
  </si>
  <si>
    <t>342459</t>
  </si>
  <si>
    <t>CH HVAC (Induction Air Repairs)</t>
  </si>
  <si>
    <t>459M01</t>
  </si>
  <si>
    <t>CH HVAC Study</t>
  </si>
  <si>
    <t>342460</t>
  </si>
  <si>
    <t>CH Floor Finishes</t>
  </si>
  <si>
    <t>342483</t>
  </si>
  <si>
    <t>DC Shoreline Fire Alarm</t>
  </si>
  <si>
    <t>342608</t>
  </si>
  <si>
    <t>RJC-Detention Emergency Generator Phase 2</t>
  </si>
  <si>
    <t>342618</t>
  </si>
  <si>
    <t>KCCF Water Pipe Replacement</t>
  </si>
  <si>
    <t>342621</t>
  </si>
  <si>
    <t>KCCF Terminal and Package Units</t>
  </si>
  <si>
    <t>KCCF Floor 2 Court Detail Cooling</t>
  </si>
  <si>
    <t>DC NE Redmond Site Lighting</t>
  </si>
  <si>
    <t>342647</t>
  </si>
  <si>
    <t>PH Eastgate Boxes (VAV, Mixing)</t>
  </si>
  <si>
    <t>342650</t>
  </si>
  <si>
    <t>PH Eastgate Controls and Instrumentation</t>
  </si>
  <si>
    <t>342657</t>
  </si>
  <si>
    <t>PH Federal Way Boxes (VAV, Mixing)</t>
  </si>
  <si>
    <t>DC NE Redmond Fittings</t>
  </si>
  <si>
    <t>342666</t>
  </si>
  <si>
    <t>PH NDMSC Electrical Service &amp; Distribution</t>
  </si>
  <si>
    <t>342680</t>
  </si>
  <si>
    <t>PH Renton Testing &amp; Balancing</t>
  </si>
  <si>
    <t>PH - White Center Floor finishes</t>
  </si>
  <si>
    <t>342692</t>
  </si>
  <si>
    <t>PH White Center Exterior Wall Finishes</t>
  </si>
  <si>
    <t>342759</t>
  </si>
  <si>
    <t>Shoreline DC HVAC Units</t>
  </si>
  <si>
    <t>342762</t>
  </si>
  <si>
    <t>DC SW Burien Parking Lots</t>
  </si>
  <si>
    <t>Black River Communications and Security</t>
  </si>
  <si>
    <t>342770</t>
  </si>
  <si>
    <t>KCCF HVAC Air Grilles Ph 2</t>
  </si>
  <si>
    <t>RJC-Courts Floor Finishes</t>
  </si>
  <si>
    <t>343221</t>
  </si>
  <si>
    <t>MRJC Central Plant Boiler Controls</t>
  </si>
  <si>
    <t>343222</t>
  </si>
  <si>
    <t>MRJC-Det Communications &amp; Security</t>
  </si>
  <si>
    <t>Yesler Building Flooring</t>
  </si>
  <si>
    <t>343246</t>
  </si>
  <si>
    <t>Youth-Spruce-Communication &amp; Security</t>
  </si>
  <si>
    <t>343249</t>
  </si>
  <si>
    <t>KCCF Window Washing Equip</t>
  </si>
  <si>
    <t>343250</t>
  </si>
  <si>
    <t>RJC-Detention Electrical Service and Distribution</t>
  </si>
  <si>
    <t>343261</t>
  </si>
  <si>
    <t>Admin Bldg Pedestrian Paving</t>
  </si>
  <si>
    <t>PH Eastgate Fire Alarm Systems</t>
  </si>
  <si>
    <t>343269</t>
  </si>
  <si>
    <t>PH Federal Way Controls and Instrumentation</t>
  </si>
  <si>
    <t>PH White Center Distribution Systems</t>
  </si>
  <si>
    <t>Precinct 3 - Maple Valley-Elect. Serv. &amp; Distrib.</t>
  </si>
  <si>
    <t>344500</t>
  </si>
  <si>
    <t>Precinct 4 Testing &amp; Balancing</t>
  </si>
  <si>
    <t>344505</t>
  </si>
  <si>
    <t>Records Warehouse Fire Alarm Systems</t>
  </si>
  <si>
    <t>RJC-Courts Wall Finishes</t>
  </si>
  <si>
    <t>344515</t>
  </si>
  <si>
    <t>RJC-Detention BTU Meter</t>
  </si>
  <si>
    <t>RJC-Detention Floor Finishes</t>
  </si>
  <si>
    <t>344518</t>
  </si>
  <si>
    <t>MRJC Phase 3 ESCO</t>
  </si>
  <si>
    <t>344528</t>
  </si>
  <si>
    <t>Youth-Spruce Elect Serv &amp; Distrb</t>
  </si>
  <si>
    <t>344534</t>
  </si>
  <si>
    <t>Redmond D. C. - New paint, flooring phase 2</t>
  </si>
  <si>
    <t>344544</t>
  </si>
  <si>
    <t>KCCF Exterior Wall Finishes</t>
  </si>
  <si>
    <t>344545</t>
  </si>
  <si>
    <t>KCCF Site Lighting</t>
  </si>
  <si>
    <t>RJC-Deterntion Other Electrical Systems</t>
  </si>
  <si>
    <t>344579</t>
  </si>
  <si>
    <t>RJC Detent Elec Srv &amp; Distrib - Phase 1</t>
  </si>
  <si>
    <t>344581</t>
  </si>
  <si>
    <t>Ravensdale Range Ballistic Improvements</t>
  </si>
  <si>
    <t>344583</t>
  </si>
  <si>
    <t>Yesler Building Domestic Water Distribution</t>
  </si>
  <si>
    <t>344593</t>
  </si>
  <si>
    <t>Youth - Spruce Distribution Systems</t>
  </si>
  <si>
    <t>344596</t>
  </si>
  <si>
    <t>RJC-Courts other Equip</t>
  </si>
  <si>
    <t>final Design</t>
  </si>
  <si>
    <t>344602</t>
  </si>
  <si>
    <t>KCCF Interior Doors</t>
  </si>
  <si>
    <t>344623</t>
  </si>
  <si>
    <t>KCCF Electrical Service and Distrib</t>
  </si>
  <si>
    <t>344624</t>
  </si>
  <si>
    <t>KCCF Site Development (sidewalks)</t>
  </si>
  <si>
    <t>MRJC Central Plant Chillers Upgrade</t>
  </si>
  <si>
    <t>344682</t>
  </si>
  <si>
    <t>Youth - Spruce Interior Doors (Detention Hardware)</t>
  </si>
  <si>
    <t>344686</t>
  </si>
  <si>
    <t>Youth - Spruce Fire Alarm Systems</t>
  </si>
  <si>
    <t>344696</t>
  </si>
  <si>
    <t>Orcas Parking lot Overlay</t>
  </si>
  <si>
    <t>344697</t>
  </si>
  <si>
    <t>Renton P.H. Site Lights</t>
  </si>
  <si>
    <t>White Center P.H. Site Lights</t>
  </si>
  <si>
    <t>344699</t>
  </si>
  <si>
    <t>RCECC Distribution System</t>
  </si>
  <si>
    <t>344702</t>
  </si>
  <si>
    <t>Countywide Building Survey</t>
  </si>
  <si>
    <t>Countywide Budget Preparation</t>
  </si>
  <si>
    <t>MRJC Phase 2 ESCO</t>
  </si>
  <si>
    <t>344730</t>
  </si>
  <si>
    <t>DC Issaquah Terminal and Package Units</t>
  </si>
  <si>
    <t>344734</t>
  </si>
  <si>
    <t>KCCF Floor Finishes</t>
  </si>
  <si>
    <t>737M01</t>
  </si>
  <si>
    <t>PH NDMSC Exterior Structural Repairs Final Phase Design</t>
  </si>
  <si>
    <t>344749</t>
  </si>
  <si>
    <t>MRJC Deten. Bldg. Infirmary Exhaust Upgrade</t>
  </si>
  <si>
    <t>Yesler Building Sprinklers</t>
  </si>
  <si>
    <t>Black River Backflow Preventer</t>
  </si>
  <si>
    <t>Chinook Floor Finishes (elev. &amp; 1st Fl. Public)</t>
  </si>
  <si>
    <t>Courthouse Elevator Doors</t>
  </si>
  <si>
    <t>Courthouse Communications &amp; Security (APC, Duress)</t>
  </si>
  <si>
    <t>Kent Animal Shelter Misc Repairs</t>
  </si>
  <si>
    <t>Orcas Ped Paving (Sidewalk)</t>
  </si>
  <si>
    <t>RJC-Courts Domestic Water Distribution</t>
  </si>
  <si>
    <t>RJC-Courts Other Elect (Gen cooling piping)</t>
  </si>
  <si>
    <t>RJC-Detention Light'g (rooftop det'n lighting)</t>
  </si>
  <si>
    <t>Yesler Building Air Handler replace coil condensate</t>
  </si>
  <si>
    <t>Youth -Spruce Distrib Systems (AHU 2)</t>
  </si>
  <si>
    <t>DC Shoreline Roof coverings (gutter)</t>
  </si>
  <si>
    <t>Youth-Spruce Ext Wall finishes</t>
  </si>
  <si>
    <t>KCCH Work Release HVAC (ESCO)</t>
  </si>
  <si>
    <t>Construction = 60% (30% + mid-point of construction 60%)</t>
  </si>
  <si>
    <t>Closeout =95% (90% plus mid-point of closeout 10%)</t>
  </si>
  <si>
    <t>Design = 15% (mid-point of design 30%)</t>
  </si>
  <si>
    <t>Construction = 90%</t>
  </si>
  <si>
    <t>Closeout = 100%</t>
  </si>
  <si>
    <t>Planning, Design = 30%</t>
  </si>
  <si>
    <t>Actual Expenditure + Encumbrance</t>
  </si>
  <si>
    <t>* Notes:</t>
  </si>
  <si>
    <t>Target % Expended (a)*</t>
  </si>
  <si>
    <t>Target % Expended (b)*</t>
  </si>
  <si>
    <t>Target (b) Expenditure + Encumbrance</t>
  </si>
  <si>
    <t>Variance from target (b) (negative is overspent)</t>
  </si>
  <si>
    <t>% Over/underspent vs. (b) Assumed</t>
  </si>
  <si>
    <t>Variance from target (a) (negative is overspent)</t>
  </si>
  <si>
    <t>Target (a) Expenditure + Encumbrance</t>
  </si>
  <si>
    <t>Model (a) - target at end of phase:</t>
  </si>
  <si>
    <t>Model (b) - target at middle of phase:</t>
  </si>
  <si>
    <t>LTD Expend through 9/30/11</t>
  </si>
  <si>
    <t>Encumbrance through 9/30/11</t>
  </si>
  <si>
    <t>% Over/underspent vs. (a) Assumed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</si>
</sst>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5" fontId="32" fillId="0" borderId="10" xfId="0" applyNumberFormat="1" applyFont="1" applyFill="1" applyBorder="1" applyAlignment="1">
      <alignment horizontal="center" vertical="center" wrapText="1"/>
    </xf>
    <xf numFmtId="5" fontId="32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5" fontId="0" fillId="0" borderId="12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horizontal="center" vertical="center" wrapText="1"/>
    </xf>
    <xf numFmtId="164" fontId="0" fillId="0" borderId="13" xfId="4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5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5" fontId="0" fillId="0" borderId="0" xfId="0" applyNumberFormat="1" applyFill="1" applyAlignment="1">
      <alignment horizontal="center" vertical="center" wrapText="1"/>
    </xf>
    <xf numFmtId="5" fontId="32" fillId="0" borderId="14" xfId="0" applyNumberFormat="1" applyFont="1" applyFill="1" applyBorder="1" applyAlignment="1">
      <alignment horizontal="center" vertical="center" wrapText="1"/>
    </xf>
    <xf numFmtId="9" fontId="0" fillId="0" borderId="15" xfId="57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9" fontId="0" fillId="0" borderId="18" xfId="57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11.00390625" style="11" customWidth="1"/>
    <col min="2" max="2" width="9.140625" style="11" customWidth="1"/>
    <col min="3" max="3" width="27.57421875" style="12" customWidth="1"/>
    <col min="4" max="4" width="11.8515625" style="13" bestFit="1" customWidth="1"/>
    <col min="5" max="5" width="12.7109375" style="13" customWidth="1"/>
    <col min="6" max="6" width="16.7109375" style="16" customWidth="1"/>
    <col min="7" max="8" width="15.140625" style="14" customWidth="1"/>
    <col min="9" max="10" width="16.7109375" style="16" customWidth="1"/>
    <col min="11" max="11" width="18.28125" style="16" customWidth="1"/>
    <col min="12" max="12" width="16.7109375" style="16" customWidth="1"/>
    <col min="13" max="13" width="15.140625" style="14" customWidth="1"/>
    <col min="14" max="15" width="16.7109375" style="16" customWidth="1"/>
    <col min="16" max="16" width="17.8515625" style="16" customWidth="1"/>
    <col min="17" max="17" width="16.7109375" style="16" customWidth="1"/>
    <col min="18" max="16384" width="9.140625" style="10" customWidth="1"/>
  </cols>
  <sheetData>
    <row r="1" spans="1:17" s="4" customFormat="1" ht="47.25" customHeight="1" thickBot="1">
      <c r="A1" s="22" t="s">
        <v>0</v>
      </c>
      <c r="B1" s="1" t="s">
        <v>1</v>
      </c>
      <c r="C1" s="1" t="s">
        <v>2</v>
      </c>
      <c r="D1" s="2" t="s">
        <v>185</v>
      </c>
      <c r="E1" s="2" t="s">
        <v>186</v>
      </c>
      <c r="F1" s="2" t="s">
        <v>4</v>
      </c>
      <c r="G1" s="32" t="s">
        <v>3</v>
      </c>
      <c r="H1" s="22" t="s">
        <v>176</v>
      </c>
      <c r="I1" s="3" t="s">
        <v>182</v>
      </c>
      <c r="J1" s="3" t="s">
        <v>174</v>
      </c>
      <c r="K1" s="3" t="s">
        <v>181</v>
      </c>
      <c r="L1" s="17" t="s">
        <v>187</v>
      </c>
      <c r="M1" s="1" t="s">
        <v>177</v>
      </c>
      <c r="N1" s="3" t="s">
        <v>178</v>
      </c>
      <c r="O1" s="3" t="s">
        <v>174</v>
      </c>
      <c r="P1" s="3" t="s">
        <v>179</v>
      </c>
      <c r="Q1" s="17" t="s">
        <v>180</v>
      </c>
    </row>
    <row r="2" spans="1:17" ht="30">
      <c r="A2" s="23">
        <v>341299</v>
      </c>
      <c r="B2" s="5" t="s">
        <v>11</v>
      </c>
      <c r="C2" s="6" t="s">
        <v>12</v>
      </c>
      <c r="D2" s="7">
        <v>78245.87</v>
      </c>
      <c r="E2" s="7">
        <v>213624</v>
      </c>
      <c r="F2" s="8">
        <v>220661</v>
      </c>
      <c r="G2" s="33" t="s">
        <v>13</v>
      </c>
      <c r="H2" s="23">
        <v>90</v>
      </c>
      <c r="I2" s="9">
        <f>$F2*(H2/100)</f>
        <v>198594.9</v>
      </c>
      <c r="J2" s="9">
        <f aca="true" t="shared" si="0" ref="J2:J33">D2+E2</f>
        <v>291869.87</v>
      </c>
      <c r="K2" s="9">
        <f aca="true" t="shared" si="1" ref="K2:K40">I2-J2</f>
        <v>-93274.97</v>
      </c>
      <c r="L2" s="18">
        <f aca="true" t="shared" si="2" ref="L2:L33">K2/F2</f>
        <v>-0.4227070936866959</v>
      </c>
      <c r="M2" s="5">
        <v>60</v>
      </c>
      <c r="N2" s="9">
        <f>$F2*(M2/100)</f>
        <v>132396.6</v>
      </c>
      <c r="O2" s="9">
        <f>D2+E2</f>
        <v>291869.87</v>
      </c>
      <c r="P2" s="9">
        <f aca="true" t="shared" si="3" ref="P2:P65">N2-O2</f>
        <v>-159473.27</v>
      </c>
      <c r="Q2" s="18">
        <f>P2/F2</f>
        <v>-0.7227070936866958</v>
      </c>
    </row>
    <row r="3" spans="1:17" ht="30">
      <c r="A3" s="23">
        <v>341299</v>
      </c>
      <c r="B3" s="5" t="s">
        <v>14</v>
      </c>
      <c r="C3" s="6" t="s">
        <v>15</v>
      </c>
      <c r="D3" s="7">
        <v>50212.41</v>
      </c>
      <c r="E3" s="7">
        <v>4500</v>
      </c>
      <c r="F3" s="8">
        <v>50000</v>
      </c>
      <c r="G3" s="33" t="s">
        <v>6</v>
      </c>
      <c r="H3" s="23">
        <v>30</v>
      </c>
      <c r="I3" s="9">
        <f aca="true" t="shared" si="4" ref="I3:I34">F3*(H3/100)</f>
        <v>15000</v>
      </c>
      <c r="J3" s="9">
        <f t="shared" si="0"/>
        <v>54712.41</v>
      </c>
      <c r="K3" s="9">
        <f t="shared" si="1"/>
        <v>-39712.41</v>
      </c>
      <c r="L3" s="18">
        <f t="shared" si="2"/>
        <v>-0.7942482000000001</v>
      </c>
      <c r="M3" s="5">
        <v>15</v>
      </c>
      <c r="N3" s="9">
        <f aca="true" t="shared" si="5" ref="N3:N66">$F3*(M3/100)</f>
        <v>7500</v>
      </c>
      <c r="O3" s="9">
        <f aca="true" t="shared" si="6" ref="O3:O66">D3+E3</f>
        <v>54712.41</v>
      </c>
      <c r="P3" s="9">
        <f t="shared" si="3"/>
        <v>-47212.41</v>
      </c>
      <c r="Q3" s="18">
        <f aca="true" t="shared" si="7" ref="Q3:Q66">P3/F3</f>
        <v>-0.9442482000000001</v>
      </c>
    </row>
    <row r="4" spans="1:17" ht="15">
      <c r="A4" s="23">
        <v>341602</v>
      </c>
      <c r="B4" s="5">
        <v>341602</v>
      </c>
      <c r="C4" s="6" t="s">
        <v>16</v>
      </c>
      <c r="D4" s="7">
        <v>283765.16</v>
      </c>
      <c r="E4" s="7">
        <v>0</v>
      </c>
      <c r="F4" s="8">
        <v>450000</v>
      </c>
      <c r="G4" s="33" t="s">
        <v>5</v>
      </c>
      <c r="H4" s="23">
        <v>90</v>
      </c>
      <c r="I4" s="9">
        <f t="shared" si="4"/>
        <v>405000</v>
      </c>
      <c r="J4" s="9">
        <f t="shared" si="0"/>
        <v>283765.16</v>
      </c>
      <c r="K4" s="9">
        <f t="shared" si="1"/>
        <v>121234.84000000003</v>
      </c>
      <c r="L4" s="18">
        <f t="shared" si="2"/>
        <v>0.2694107555555556</v>
      </c>
      <c r="M4" s="5">
        <v>60</v>
      </c>
      <c r="N4" s="9">
        <f t="shared" si="5"/>
        <v>270000</v>
      </c>
      <c r="O4" s="9">
        <f t="shared" si="6"/>
        <v>283765.16</v>
      </c>
      <c r="P4" s="9">
        <f t="shared" si="3"/>
        <v>-13765.159999999974</v>
      </c>
      <c r="Q4" s="18">
        <f t="shared" si="7"/>
        <v>-0.03058924444444439</v>
      </c>
    </row>
    <row r="5" spans="1:17" ht="30">
      <c r="A5" s="23">
        <v>342400</v>
      </c>
      <c r="B5" s="5">
        <v>342400</v>
      </c>
      <c r="C5" s="6" t="s">
        <v>17</v>
      </c>
      <c r="D5" s="7">
        <v>161837.64</v>
      </c>
      <c r="E5" s="7">
        <v>80102.8</v>
      </c>
      <c r="F5" s="8">
        <v>380000</v>
      </c>
      <c r="G5" s="33" t="s">
        <v>9</v>
      </c>
      <c r="H5" s="23">
        <v>30</v>
      </c>
      <c r="I5" s="9">
        <f t="shared" si="4"/>
        <v>114000</v>
      </c>
      <c r="J5" s="9">
        <f t="shared" si="0"/>
        <v>241940.44</v>
      </c>
      <c r="K5" s="9">
        <f t="shared" si="1"/>
        <v>-127940.44</v>
      </c>
      <c r="L5" s="18">
        <f t="shared" si="2"/>
        <v>-0.3366853684210526</v>
      </c>
      <c r="M5" s="5">
        <v>15</v>
      </c>
      <c r="N5" s="9">
        <f t="shared" si="5"/>
        <v>57000</v>
      </c>
      <c r="O5" s="9">
        <f t="shared" si="6"/>
        <v>241940.44</v>
      </c>
      <c r="P5" s="9">
        <f t="shared" si="3"/>
        <v>-184940.44</v>
      </c>
      <c r="Q5" s="18">
        <f t="shared" si="7"/>
        <v>-0.48668536842105264</v>
      </c>
    </row>
    <row r="6" spans="1:17" ht="15">
      <c r="A6" s="23">
        <v>342413</v>
      </c>
      <c r="B6" s="5">
        <v>342413</v>
      </c>
      <c r="C6" s="6" t="s">
        <v>18</v>
      </c>
      <c r="D6" s="7">
        <v>212039.31</v>
      </c>
      <c r="E6" s="7">
        <v>0</v>
      </c>
      <c r="F6" s="8">
        <v>528000</v>
      </c>
      <c r="G6" s="33" t="s">
        <v>5</v>
      </c>
      <c r="H6" s="23">
        <v>90</v>
      </c>
      <c r="I6" s="9">
        <f t="shared" si="4"/>
        <v>475200</v>
      </c>
      <c r="J6" s="9">
        <f t="shared" si="0"/>
        <v>212039.31</v>
      </c>
      <c r="K6" s="9">
        <f t="shared" si="1"/>
        <v>263160.69</v>
      </c>
      <c r="L6" s="18">
        <f t="shared" si="2"/>
        <v>0.49841039772727275</v>
      </c>
      <c r="M6" s="5">
        <v>60</v>
      </c>
      <c r="N6" s="9">
        <f t="shared" si="5"/>
        <v>316800</v>
      </c>
      <c r="O6" s="9">
        <f t="shared" si="6"/>
        <v>212039.31</v>
      </c>
      <c r="P6" s="9">
        <f t="shared" si="3"/>
        <v>104760.69</v>
      </c>
      <c r="Q6" s="18">
        <f t="shared" si="7"/>
        <v>0.19841039772727273</v>
      </c>
    </row>
    <row r="7" spans="1:17" ht="30">
      <c r="A7" s="23" t="s">
        <v>19</v>
      </c>
      <c r="B7" s="5">
        <v>342421</v>
      </c>
      <c r="C7" s="6" t="s">
        <v>20</v>
      </c>
      <c r="D7" s="7">
        <v>21199.89</v>
      </c>
      <c r="E7" s="7">
        <v>14621.88</v>
      </c>
      <c r="F7" s="8">
        <v>228000</v>
      </c>
      <c r="G7" s="33" t="s">
        <v>7</v>
      </c>
      <c r="H7" s="23">
        <v>30</v>
      </c>
      <c r="I7" s="9">
        <f t="shared" si="4"/>
        <v>68400</v>
      </c>
      <c r="J7" s="9">
        <f t="shared" si="0"/>
        <v>35821.77</v>
      </c>
      <c r="K7" s="9">
        <f t="shared" si="1"/>
        <v>32578.230000000003</v>
      </c>
      <c r="L7" s="18">
        <f t="shared" si="2"/>
        <v>0.14288697368421055</v>
      </c>
      <c r="M7" s="5">
        <v>15</v>
      </c>
      <c r="N7" s="9">
        <f t="shared" si="5"/>
        <v>34200</v>
      </c>
      <c r="O7" s="9">
        <f t="shared" si="6"/>
        <v>35821.77</v>
      </c>
      <c r="P7" s="9">
        <f t="shared" si="3"/>
        <v>-1621.7699999999968</v>
      </c>
      <c r="Q7" s="18">
        <f t="shared" si="7"/>
        <v>-0.007113026315789459</v>
      </c>
    </row>
    <row r="8" spans="1:17" ht="15">
      <c r="A8" s="23" t="s">
        <v>21</v>
      </c>
      <c r="B8" s="5">
        <v>342439</v>
      </c>
      <c r="C8" s="6" t="s">
        <v>22</v>
      </c>
      <c r="D8" s="7">
        <v>390596.75</v>
      </c>
      <c r="E8" s="7">
        <v>0</v>
      </c>
      <c r="F8" s="8">
        <v>404845</v>
      </c>
      <c r="G8" s="33" t="s">
        <v>5</v>
      </c>
      <c r="H8" s="23">
        <v>90</v>
      </c>
      <c r="I8" s="9">
        <f t="shared" si="4"/>
        <v>364360.5</v>
      </c>
      <c r="J8" s="9">
        <f t="shared" si="0"/>
        <v>390596.75</v>
      </c>
      <c r="K8" s="9">
        <f t="shared" si="1"/>
        <v>-26236.25</v>
      </c>
      <c r="L8" s="18">
        <f t="shared" si="2"/>
        <v>-0.06480566636614013</v>
      </c>
      <c r="M8" s="5">
        <v>60</v>
      </c>
      <c r="N8" s="9">
        <f t="shared" si="5"/>
        <v>242907</v>
      </c>
      <c r="O8" s="9">
        <f t="shared" si="6"/>
        <v>390596.75</v>
      </c>
      <c r="P8" s="9">
        <f t="shared" si="3"/>
        <v>-147689.75</v>
      </c>
      <c r="Q8" s="18">
        <f t="shared" si="7"/>
        <v>-0.36480566636614015</v>
      </c>
    </row>
    <row r="9" spans="1:17" ht="30">
      <c r="A9" s="23" t="s">
        <v>23</v>
      </c>
      <c r="B9" s="5">
        <v>342440</v>
      </c>
      <c r="C9" s="6" t="s">
        <v>24</v>
      </c>
      <c r="D9" s="7">
        <v>2684400.26</v>
      </c>
      <c r="E9" s="7">
        <v>0</v>
      </c>
      <c r="F9" s="8">
        <v>3340366</v>
      </c>
      <c r="G9" s="33" t="s">
        <v>7</v>
      </c>
      <c r="H9" s="23">
        <v>30</v>
      </c>
      <c r="I9" s="9">
        <f t="shared" si="4"/>
        <v>1002109.7999999999</v>
      </c>
      <c r="J9" s="9">
        <f t="shared" si="0"/>
        <v>2684400.26</v>
      </c>
      <c r="K9" s="9">
        <f t="shared" si="1"/>
        <v>-1682290.46</v>
      </c>
      <c r="L9" s="18">
        <f t="shared" si="2"/>
        <v>-0.5036245908382494</v>
      </c>
      <c r="M9" s="5">
        <v>15</v>
      </c>
      <c r="N9" s="9">
        <f t="shared" si="5"/>
        <v>501054.89999999997</v>
      </c>
      <c r="O9" s="9">
        <f t="shared" si="6"/>
        <v>2684400.26</v>
      </c>
      <c r="P9" s="9">
        <f t="shared" si="3"/>
        <v>-2183345.36</v>
      </c>
      <c r="Q9" s="18">
        <f t="shared" si="7"/>
        <v>-0.6536245908382494</v>
      </c>
    </row>
    <row r="10" spans="1:17" ht="30">
      <c r="A10" s="23">
        <v>342440</v>
      </c>
      <c r="B10" s="5" t="s">
        <v>25</v>
      </c>
      <c r="C10" s="6" t="s">
        <v>26</v>
      </c>
      <c r="D10" s="7">
        <v>9482.26</v>
      </c>
      <c r="E10" s="7">
        <v>81040</v>
      </c>
      <c r="F10" s="8">
        <v>179434</v>
      </c>
      <c r="G10" s="33" t="s">
        <v>7</v>
      </c>
      <c r="H10" s="23">
        <v>30</v>
      </c>
      <c r="I10" s="9">
        <f t="shared" si="4"/>
        <v>53830.2</v>
      </c>
      <c r="J10" s="9">
        <f t="shared" si="0"/>
        <v>90522.26</v>
      </c>
      <c r="K10" s="9">
        <f t="shared" si="1"/>
        <v>-36692.06</v>
      </c>
      <c r="L10" s="18">
        <f t="shared" si="2"/>
        <v>-0.20448777823600878</v>
      </c>
      <c r="M10" s="5">
        <v>15</v>
      </c>
      <c r="N10" s="9">
        <f t="shared" si="5"/>
        <v>26915.1</v>
      </c>
      <c r="O10" s="9">
        <f t="shared" si="6"/>
        <v>90522.26</v>
      </c>
      <c r="P10" s="9">
        <f t="shared" si="3"/>
        <v>-63607.159999999996</v>
      </c>
      <c r="Q10" s="18">
        <f t="shared" si="7"/>
        <v>-0.35448777823600874</v>
      </c>
    </row>
    <row r="11" spans="1:17" ht="30">
      <c r="A11" s="23" t="s">
        <v>27</v>
      </c>
      <c r="B11" s="5">
        <v>342445</v>
      </c>
      <c r="C11" s="6" t="s">
        <v>28</v>
      </c>
      <c r="D11" s="7">
        <v>277144.19</v>
      </c>
      <c r="E11" s="7">
        <v>40889.5</v>
      </c>
      <c r="F11" s="8">
        <v>147470</v>
      </c>
      <c r="G11" s="33" t="s">
        <v>9</v>
      </c>
      <c r="H11" s="23">
        <v>30</v>
      </c>
      <c r="I11" s="9">
        <f t="shared" si="4"/>
        <v>44241</v>
      </c>
      <c r="J11" s="9">
        <f t="shared" si="0"/>
        <v>318033.69</v>
      </c>
      <c r="K11" s="9">
        <f t="shared" si="1"/>
        <v>-273792.69</v>
      </c>
      <c r="L11" s="18">
        <f t="shared" si="2"/>
        <v>-1.8565992405234963</v>
      </c>
      <c r="M11" s="5">
        <v>15</v>
      </c>
      <c r="N11" s="9">
        <f t="shared" si="5"/>
        <v>22120.5</v>
      </c>
      <c r="O11" s="9">
        <f t="shared" si="6"/>
        <v>318033.69</v>
      </c>
      <c r="P11" s="9">
        <f t="shared" si="3"/>
        <v>-295913.19</v>
      </c>
      <c r="Q11" s="18">
        <f t="shared" si="7"/>
        <v>-2.0065992405234963</v>
      </c>
    </row>
    <row r="12" spans="1:17" ht="45">
      <c r="A12" s="23">
        <v>342446</v>
      </c>
      <c r="B12" s="5">
        <v>342446</v>
      </c>
      <c r="C12" s="6" t="s">
        <v>29</v>
      </c>
      <c r="D12" s="7">
        <v>23811.76</v>
      </c>
      <c r="E12" s="7">
        <v>35200</v>
      </c>
      <c r="F12" s="8">
        <v>722601</v>
      </c>
      <c r="G12" s="33" t="s">
        <v>6</v>
      </c>
      <c r="H12" s="23">
        <v>30</v>
      </c>
      <c r="I12" s="9">
        <f t="shared" si="4"/>
        <v>216780.3</v>
      </c>
      <c r="J12" s="9">
        <f t="shared" si="0"/>
        <v>59011.759999999995</v>
      </c>
      <c r="K12" s="9">
        <f t="shared" si="1"/>
        <v>157768.53999999998</v>
      </c>
      <c r="L12" s="18">
        <f t="shared" si="2"/>
        <v>0.2183342397810133</v>
      </c>
      <c r="M12" s="5">
        <v>15</v>
      </c>
      <c r="N12" s="9">
        <f t="shared" si="5"/>
        <v>108390.15</v>
      </c>
      <c r="O12" s="9">
        <f t="shared" si="6"/>
        <v>59011.759999999995</v>
      </c>
      <c r="P12" s="9">
        <f t="shared" si="3"/>
        <v>49378.39</v>
      </c>
      <c r="Q12" s="18">
        <f t="shared" si="7"/>
        <v>0.06833423978101331</v>
      </c>
    </row>
    <row r="13" spans="1:17" ht="15">
      <c r="A13" s="23" t="s">
        <v>30</v>
      </c>
      <c r="B13" s="5">
        <v>342454</v>
      </c>
      <c r="C13" s="6" t="s">
        <v>31</v>
      </c>
      <c r="D13" s="7">
        <v>183101.72</v>
      </c>
      <c r="E13" s="7">
        <v>27550.225</v>
      </c>
      <c r="F13" s="8">
        <v>1427316</v>
      </c>
      <c r="G13" s="33" t="s">
        <v>7</v>
      </c>
      <c r="H13" s="23">
        <v>30</v>
      </c>
      <c r="I13" s="9">
        <f t="shared" si="4"/>
        <v>428194.8</v>
      </c>
      <c r="J13" s="9">
        <f t="shared" si="0"/>
        <v>210651.945</v>
      </c>
      <c r="K13" s="9">
        <f t="shared" si="1"/>
        <v>217542.85499999998</v>
      </c>
      <c r="L13" s="18">
        <f t="shared" si="2"/>
        <v>0.15241393987035806</v>
      </c>
      <c r="M13" s="5">
        <v>15</v>
      </c>
      <c r="N13" s="9">
        <f t="shared" si="5"/>
        <v>214097.4</v>
      </c>
      <c r="O13" s="9">
        <f t="shared" si="6"/>
        <v>210651.945</v>
      </c>
      <c r="P13" s="9">
        <f t="shared" si="3"/>
        <v>3445.454999999987</v>
      </c>
      <c r="Q13" s="18">
        <f t="shared" si="7"/>
        <v>0.0024139398703580616</v>
      </c>
    </row>
    <row r="14" spans="1:17" ht="15">
      <c r="A14" s="23" t="s">
        <v>30</v>
      </c>
      <c r="B14" s="5" t="s">
        <v>32</v>
      </c>
      <c r="C14" s="6" t="s">
        <v>33</v>
      </c>
      <c r="D14" s="7">
        <v>4832.75</v>
      </c>
      <c r="E14" s="7">
        <v>85474.675</v>
      </c>
      <c r="F14" s="8">
        <v>390000</v>
      </c>
      <c r="G14" s="33" t="s">
        <v>34</v>
      </c>
      <c r="H14" s="23">
        <v>90</v>
      </c>
      <c r="I14" s="9">
        <f t="shared" si="4"/>
        <v>351000</v>
      </c>
      <c r="J14" s="9">
        <f t="shared" si="0"/>
        <v>90307.425</v>
      </c>
      <c r="K14" s="9">
        <f t="shared" si="1"/>
        <v>260692.575</v>
      </c>
      <c r="L14" s="18">
        <f t="shared" si="2"/>
        <v>0.6684425</v>
      </c>
      <c r="M14" s="5">
        <v>60</v>
      </c>
      <c r="N14" s="9">
        <f t="shared" si="5"/>
        <v>234000</v>
      </c>
      <c r="O14" s="9">
        <f t="shared" si="6"/>
        <v>90307.425</v>
      </c>
      <c r="P14" s="9">
        <f t="shared" si="3"/>
        <v>143692.575</v>
      </c>
      <c r="Q14" s="18">
        <f t="shared" si="7"/>
        <v>0.3684425</v>
      </c>
    </row>
    <row r="15" spans="1:17" ht="15">
      <c r="A15" s="23" t="s">
        <v>35</v>
      </c>
      <c r="B15" s="5">
        <v>342458</v>
      </c>
      <c r="C15" s="6" t="s">
        <v>36</v>
      </c>
      <c r="D15" s="7">
        <v>541174.54</v>
      </c>
      <c r="E15" s="7">
        <v>0</v>
      </c>
      <c r="F15" s="8">
        <v>755967</v>
      </c>
      <c r="G15" s="33" t="s">
        <v>5</v>
      </c>
      <c r="H15" s="23">
        <v>90</v>
      </c>
      <c r="I15" s="9">
        <f t="shared" si="4"/>
        <v>680370.3</v>
      </c>
      <c r="J15" s="9">
        <f t="shared" si="0"/>
        <v>541174.54</v>
      </c>
      <c r="K15" s="9">
        <f t="shared" si="1"/>
        <v>139195.76</v>
      </c>
      <c r="L15" s="18">
        <f t="shared" si="2"/>
        <v>0.18412941305639005</v>
      </c>
      <c r="M15" s="5">
        <v>60</v>
      </c>
      <c r="N15" s="9">
        <f t="shared" si="5"/>
        <v>453580.2</v>
      </c>
      <c r="O15" s="9">
        <f t="shared" si="6"/>
        <v>541174.54</v>
      </c>
      <c r="P15" s="9">
        <f t="shared" si="3"/>
        <v>-87594.34000000003</v>
      </c>
      <c r="Q15" s="18">
        <f t="shared" si="7"/>
        <v>-0.11587058694361001</v>
      </c>
    </row>
    <row r="16" spans="1:17" ht="30">
      <c r="A16" s="23" t="s">
        <v>37</v>
      </c>
      <c r="B16" s="5">
        <v>342459</v>
      </c>
      <c r="C16" s="6" t="s">
        <v>38</v>
      </c>
      <c r="D16" s="7">
        <v>1409536.93</v>
      </c>
      <c r="E16" s="7">
        <v>0</v>
      </c>
      <c r="F16" s="8">
        <v>9000000</v>
      </c>
      <c r="G16" s="33" t="s">
        <v>13</v>
      </c>
      <c r="H16" s="23">
        <v>90</v>
      </c>
      <c r="I16" s="9">
        <f t="shared" si="4"/>
        <v>8100000</v>
      </c>
      <c r="J16" s="9">
        <f t="shared" si="0"/>
        <v>1409536.93</v>
      </c>
      <c r="K16" s="9">
        <f t="shared" si="1"/>
        <v>6690463.07</v>
      </c>
      <c r="L16" s="18">
        <f t="shared" si="2"/>
        <v>0.7433847855555555</v>
      </c>
      <c r="M16" s="5">
        <v>60</v>
      </c>
      <c r="N16" s="9">
        <f t="shared" si="5"/>
        <v>5400000</v>
      </c>
      <c r="O16" s="9">
        <f t="shared" si="6"/>
        <v>1409536.93</v>
      </c>
      <c r="P16" s="9">
        <f t="shared" si="3"/>
        <v>3990463.0700000003</v>
      </c>
      <c r="Q16" s="18">
        <f t="shared" si="7"/>
        <v>0.4433847855555556</v>
      </c>
    </row>
    <row r="17" spans="1:17" ht="15">
      <c r="A17" s="23">
        <v>342459</v>
      </c>
      <c r="B17" s="5" t="s">
        <v>39</v>
      </c>
      <c r="C17" s="6" t="s">
        <v>40</v>
      </c>
      <c r="D17" s="7">
        <v>57654.16</v>
      </c>
      <c r="E17" s="7">
        <v>3616.25</v>
      </c>
      <c r="F17" s="8">
        <v>84000</v>
      </c>
      <c r="G17" s="33" t="s">
        <v>5</v>
      </c>
      <c r="H17" s="23">
        <v>90</v>
      </c>
      <c r="I17" s="9">
        <f t="shared" si="4"/>
        <v>75600</v>
      </c>
      <c r="J17" s="9">
        <f t="shared" si="0"/>
        <v>61270.41</v>
      </c>
      <c r="K17" s="9">
        <f t="shared" si="1"/>
        <v>14329.589999999997</v>
      </c>
      <c r="L17" s="18">
        <f t="shared" si="2"/>
        <v>0.1705903571428571</v>
      </c>
      <c r="M17" s="5">
        <v>60</v>
      </c>
      <c r="N17" s="9">
        <f t="shared" si="5"/>
        <v>50400</v>
      </c>
      <c r="O17" s="9">
        <f t="shared" si="6"/>
        <v>61270.41</v>
      </c>
      <c r="P17" s="9">
        <f t="shared" si="3"/>
        <v>-10870.410000000003</v>
      </c>
      <c r="Q17" s="18">
        <f t="shared" si="7"/>
        <v>-0.1294096428571429</v>
      </c>
    </row>
    <row r="18" spans="1:17" ht="15">
      <c r="A18" s="23" t="s">
        <v>41</v>
      </c>
      <c r="B18" s="5">
        <v>342460</v>
      </c>
      <c r="C18" s="6" t="s">
        <v>42</v>
      </c>
      <c r="D18" s="7">
        <v>157574.61</v>
      </c>
      <c r="E18" s="7">
        <v>0</v>
      </c>
      <c r="F18" s="8">
        <v>499871</v>
      </c>
      <c r="G18" s="33" t="s">
        <v>5</v>
      </c>
      <c r="H18" s="23">
        <v>90</v>
      </c>
      <c r="I18" s="9">
        <f t="shared" si="4"/>
        <v>449883.9</v>
      </c>
      <c r="J18" s="9">
        <f t="shared" si="0"/>
        <v>157574.61</v>
      </c>
      <c r="K18" s="9">
        <f t="shared" si="1"/>
        <v>292309.29000000004</v>
      </c>
      <c r="L18" s="18">
        <f t="shared" si="2"/>
        <v>0.5847694505182338</v>
      </c>
      <c r="M18" s="5">
        <v>60</v>
      </c>
      <c r="N18" s="9">
        <f t="shared" si="5"/>
        <v>299922.6</v>
      </c>
      <c r="O18" s="9">
        <f t="shared" si="6"/>
        <v>157574.61</v>
      </c>
      <c r="P18" s="9">
        <f t="shared" si="3"/>
        <v>142347.99</v>
      </c>
      <c r="Q18" s="18">
        <f t="shared" si="7"/>
        <v>0.2847694505182337</v>
      </c>
    </row>
    <row r="19" spans="1:17" ht="15">
      <c r="A19" s="23" t="s">
        <v>43</v>
      </c>
      <c r="B19" s="5">
        <v>342483</v>
      </c>
      <c r="C19" s="6" t="s">
        <v>44</v>
      </c>
      <c r="D19" s="7">
        <v>187386.08</v>
      </c>
      <c r="E19" s="7">
        <v>8162.9</v>
      </c>
      <c r="F19" s="8">
        <v>130000</v>
      </c>
      <c r="G19" s="33" t="s">
        <v>8</v>
      </c>
      <c r="H19" s="23">
        <v>100</v>
      </c>
      <c r="I19" s="9">
        <f t="shared" si="4"/>
        <v>130000</v>
      </c>
      <c r="J19" s="9">
        <f t="shared" si="0"/>
        <v>195548.97999999998</v>
      </c>
      <c r="K19" s="9">
        <f t="shared" si="1"/>
        <v>-65548.97999999998</v>
      </c>
      <c r="L19" s="18">
        <f t="shared" si="2"/>
        <v>-0.504222923076923</v>
      </c>
      <c r="M19" s="5">
        <v>95</v>
      </c>
      <c r="N19" s="9">
        <f t="shared" si="5"/>
        <v>123500</v>
      </c>
      <c r="O19" s="9">
        <f t="shared" si="6"/>
        <v>195548.97999999998</v>
      </c>
      <c r="P19" s="9">
        <f t="shared" si="3"/>
        <v>-72048.97999999998</v>
      </c>
      <c r="Q19" s="18">
        <f t="shared" si="7"/>
        <v>-0.5542229230769229</v>
      </c>
    </row>
    <row r="20" spans="1:17" ht="30">
      <c r="A20" s="23" t="s">
        <v>45</v>
      </c>
      <c r="B20" s="5">
        <v>342608</v>
      </c>
      <c r="C20" s="6" t="s">
        <v>46</v>
      </c>
      <c r="D20" s="7">
        <v>83230.57</v>
      </c>
      <c r="E20" s="7">
        <v>630</v>
      </c>
      <c r="F20" s="8">
        <v>104900</v>
      </c>
      <c r="G20" s="33" t="s">
        <v>6</v>
      </c>
      <c r="H20" s="23">
        <v>30</v>
      </c>
      <c r="I20" s="9">
        <f t="shared" si="4"/>
        <v>31470</v>
      </c>
      <c r="J20" s="9">
        <f t="shared" si="0"/>
        <v>83860.57</v>
      </c>
      <c r="K20" s="9">
        <f t="shared" si="1"/>
        <v>-52390.57000000001</v>
      </c>
      <c r="L20" s="18">
        <f t="shared" si="2"/>
        <v>-0.49943346043851294</v>
      </c>
      <c r="M20" s="5">
        <v>15</v>
      </c>
      <c r="N20" s="9">
        <f t="shared" si="5"/>
        <v>15735</v>
      </c>
      <c r="O20" s="9">
        <f t="shared" si="6"/>
        <v>83860.57</v>
      </c>
      <c r="P20" s="9">
        <f t="shared" si="3"/>
        <v>-68125.57</v>
      </c>
      <c r="Q20" s="18">
        <f t="shared" si="7"/>
        <v>-0.6494334604385129</v>
      </c>
    </row>
    <row r="21" spans="1:17" ht="30">
      <c r="A21" s="23" t="s">
        <v>47</v>
      </c>
      <c r="B21" s="5">
        <v>342618</v>
      </c>
      <c r="C21" s="6" t="s">
        <v>48</v>
      </c>
      <c r="D21" s="7">
        <v>1057638.81</v>
      </c>
      <c r="E21" s="7">
        <v>3770842.75</v>
      </c>
      <c r="F21" s="8">
        <v>5360628</v>
      </c>
      <c r="G21" s="33" t="s">
        <v>13</v>
      </c>
      <c r="H21" s="23">
        <v>90</v>
      </c>
      <c r="I21" s="9">
        <f t="shared" si="4"/>
        <v>4824565.2</v>
      </c>
      <c r="J21" s="9">
        <f t="shared" si="0"/>
        <v>4828481.5600000005</v>
      </c>
      <c r="K21" s="9">
        <f t="shared" si="1"/>
        <v>-3916.3600000003353</v>
      </c>
      <c r="L21" s="18">
        <f t="shared" si="2"/>
        <v>-0.0007305785814647716</v>
      </c>
      <c r="M21" s="5">
        <v>60</v>
      </c>
      <c r="N21" s="9">
        <f t="shared" si="5"/>
        <v>3216376.8</v>
      </c>
      <c r="O21" s="9">
        <f t="shared" si="6"/>
        <v>4828481.5600000005</v>
      </c>
      <c r="P21" s="9">
        <f t="shared" si="3"/>
        <v>-1612104.7600000007</v>
      </c>
      <c r="Q21" s="18">
        <f t="shared" si="7"/>
        <v>-0.30073057858146485</v>
      </c>
    </row>
    <row r="22" spans="1:17" ht="30">
      <c r="A22" s="23" t="s">
        <v>49</v>
      </c>
      <c r="B22" s="5">
        <v>342621</v>
      </c>
      <c r="C22" s="6" t="s">
        <v>50</v>
      </c>
      <c r="D22" s="7">
        <v>75372.36</v>
      </c>
      <c r="E22" s="7">
        <v>140486.5</v>
      </c>
      <c r="F22" s="8">
        <v>522663</v>
      </c>
      <c r="G22" s="33" t="s">
        <v>6</v>
      </c>
      <c r="H22" s="23">
        <v>30</v>
      </c>
      <c r="I22" s="9">
        <f t="shared" si="4"/>
        <v>156798.9</v>
      </c>
      <c r="J22" s="9">
        <f t="shared" si="0"/>
        <v>215858.86</v>
      </c>
      <c r="K22" s="9">
        <f t="shared" si="1"/>
        <v>-59059.95999999999</v>
      </c>
      <c r="L22" s="18">
        <f t="shared" si="2"/>
        <v>-0.1129981651656995</v>
      </c>
      <c r="M22" s="5">
        <v>15</v>
      </c>
      <c r="N22" s="9">
        <f t="shared" si="5"/>
        <v>78399.45</v>
      </c>
      <c r="O22" s="9">
        <f t="shared" si="6"/>
        <v>215858.86</v>
      </c>
      <c r="P22" s="9">
        <f t="shared" si="3"/>
        <v>-137459.40999999997</v>
      </c>
      <c r="Q22" s="18">
        <f t="shared" si="7"/>
        <v>-0.26299816516569946</v>
      </c>
    </row>
    <row r="23" spans="1:17" ht="30">
      <c r="A23" s="23">
        <v>342629</v>
      </c>
      <c r="B23" s="5">
        <v>342629</v>
      </c>
      <c r="C23" s="6" t="s">
        <v>51</v>
      </c>
      <c r="D23" s="7">
        <v>13975.61</v>
      </c>
      <c r="E23" s="7">
        <v>12426.8</v>
      </c>
      <c r="F23" s="8">
        <v>115975</v>
      </c>
      <c r="G23" s="33" t="s">
        <v>7</v>
      </c>
      <c r="H23" s="23">
        <v>30</v>
      </c>
      <c r="I23" s="9">
        <f t="shared" si="4"/>
        <v>34792.5</v>
      </c>
      <c r="J23" s="9">
        <f t="shared" si="0"/>
        <v>26402.41</v>
      </c>
      <c r="K23" s="9">
        <f t="shared" si="1"/>
        <v>8390.09</v>
      </c>
      <c r="L23" s="18">
        <f t="shared" si="2"/>
        <v>0.072343953438241</v>
      </c>
      <c r="M23" s="5">
        <v>15</v>
      </c>
      <c r="N23" s="9">
        <f t="shared" si="5"/>
        <v>17396.25</v>
      </c>
      <c r="O23" s="9">
        <f t="shared" si="6"/>
        <v>26402.41</v>
      </c>
      <c r="P23" s="9">
        <f t="shared" si="3"/>
        <v>-9006.16</v>
      </c>
      <c r="Q23" s="18">
        <f t="shared" si="7"/>
        <v>-0.07765604656175899</v>
      </c>
    </row>
    <row r="24" spans="1:17" ht="15">
      <c r="A24" s="23">
        <v>342634</v>
      </c>
      <c r="B24" s="5">
        <v>342634</v>
      </c>
      <c r="C24" s="6" t="s">
        <v>52</v>
      </c>
      <c r="D24" s="7">
        <v>12553.28</v>
      </c>
      <c r="E24" s="7">
        <v>0</v>
      </c>
      <c r="F24" s="8">
        <v>33897</v>
      </c>
      <c r="G24" s="33" t="s">
        <v>8</v>
      </c>
      <c r="H24" s="23">
        <v>100</v>
      </c>
      <c r="I24" s="9">
        <f t="shared" si="4"/>
        <v>33897</v>
      </c>
      <c r="J24" s="9">
        <f t="shared" si="0"/>
        <v>12553.28</v>
      </c>
      <c r="K24" s="9">
        <f t="shared" si="1"/>
        <v>21343.72</v>
      </c>
      <c r="L24" s="18">
        <f t="shared" si="2"/>
        <v>0.6296639820633094</v>
      </c>
      <c r="M24" s="5">
        <v>95</v>
      </c>
      <c r="N24" s="9">
        <f t="shared" si="5"/>
        <v>32202.149999999998</v>
      </c>
      <c r="O24" s="9">
        <f t="shared" si="6"/>
        <v>12553.28</v>
      </c>
      <c r="P24" s="9">
        <f t="shared" si="3"/>
        <v>19648.869999999995</v>
      </c>
      <c r="Q24" s="18">
        <f t="shared" si="7"/>
        <v>0.5796639820633093</v>
      </c>
    </row>
    <row r="25" spans="1:17" ht="30">
      <c r="A25" s="23" t="s">
        <v>53</v>
      </c>
      <c r="B25" s="5">
        <v>342647</v>
      </c>
      <c r="C25" s="6" t="s">
        <v>54</v>
      </c>
      <c r="D25" s="7">
        <v>424323.45</v>
      </c>
      <c r="E25" s="7">
        <v>309866.065</v>
      </c>
      <c r="F25" s="8">
        <v>938977</v>
      </c>
      <c r="G25" s="33" t="s">
        <v>5</v>
      </c>
      <c r="H25" s="23">
        <v>90</v>
      </c>
      <c r="I25" s="9">
        <f t="shared" si="4"/>
        <v>845079.3</v>
      </c>
      <c r="J25" s="9">
        <f t="shared" si="0"/>
        <v>734189.515</v>
      </c>
      <c r="K25" s="9">
        <f t="shared" si="1"/>
        <v>110889.78500000003</v>
      </c>
      <c r="L25" s="18">
        <f t="shared" si="2"/>
        <v>0.1180963804225237</v>
      </c>
      <c r="M25" s="5">
        <v>60</v>
      </c>
      <c r="N25" s="9">
        <f t="shared" si="5"/>
        <v>563386.2</v>
      </c>
      <c r="O25" s="9">
        <f t="shared" si="6"/>
        <v>734189.515</v>
      </c>
      <c r="P25" s="9">
        <f t="shared" si="3"/>
        <v>-170803.31500000006</v>
      </c>
      <c r="Q25" s="18">
        <f t="shared" si="7"/>
        <v>-0.18190361957747642</v>
      </c>
    </row>
    <row r="26" spans="1:17" ht="30">
      <c r="A26" s="23" t="s">
        <v>55</v>
      </c>
      <c r="B26" s="5">
        <v>342650</v>
      </c>
      <c r="C26" s="6" t="s">
        <v>56</v>
      </c>
      <c r="D26" s="7">
        <v>118220.13</v>
      </c>
      <c r="E26" s="7">
        <v>55122.83</v>
      </c>
      <c r="F26" s="8">
        <v>155000</v>
      </c>
      <c r="G26" s="33" t="s">
        <v>5</v>
      </c>
      <c r="H26" s="23">
        <v>90</v>
      </c>
      <c r="I26" s="9">
        <f t="shared" si="4"/>
        <v>139500</v>
      </c>
      <c r="J26" s="9">
        <f t="shared" si="0"/>
        <v>173342.96000000002</v>
      </c>
      <c r="K26" s="9">
        <f t="shared" si="1"/>
        <v>-33842.96000000002</v>
      </c>
      <c r="L26" s="18">
        <f t="shared" si="2"/>
        <v>-0.21834167741935498</v>
      </c>
      <c r="M26" s="5">
        <v>60</v>
      </c>
      <c r="N26" s="9">
        <f t="shared" si="5"/>
        <v>93000</v>
      </c>
      <c r="O26" s="9">
        <f t="shared" si="6"/>
        <v>173342.96000000002</v>
      </c>
      <c r="P26" s="9">
        <f t="shared" si="3"/>
        <v>-80342.96000000002</v>
      </c>
      <c r="Q26" s="18">
        <f t="shared" si="7"/>
        <v>-0.518341677419355</v>
      </c>
    </row>
    <row r="27" spans="1:17" ht="30">
      <c r="A27" s="23" t="s">
        <v>57</v>
      </c>
      <c r="B27" s="5">
        <v>342657</v>
      </c>
      <c r="C27" s="6" t="s">
        <v>58</v>
      </c>
      <c r="D27" s="7">
        <v>460388.98</v>
      </c>
      <c r="E27" s="7">
        <v>315183.82</v>
      </c>
      <c r="F27" s="8">
        <v>1050339</v>
      </c>
      <c r="G27" s="33" t="s">
        <v>5</v>
      </c>
      <c r="H27" s="23">
        <v>90</v>
      </c>
      <c r="I27" s="9">
        <f t="shared" si="4"/>
        <v>945305.1</v>
      </c>
      <c r="J27" s="9">
        <f t="shared" si="0"/>
        <v>775572.8</v>
      </c>
      <c r="K27" s="9">
        <f t="shared" si="1"/>
        <v>169732.29999999993</v>
      </c>
      <c r="L27" s="18">
        <f t="shared" si="2"/>
        <v>0.16159763657257317</v>
      </c>
      <c r="M27" s="5">
        <v>60</v>
      </c>
      <c r="N27" s="9">
        <f t="shared" si="5"/>
        <v>630203.4</v>
      </c>
      <c r="O27" s="9">
        <f t="shared" si="6"/>
        <v>775572.8</v>
      </c>
      <c r="P27" s="9">
        <f t="shared" si="3"/>
        <v>-145369.40000000002</v>
      </c>
      <c r="Q27" s="18">
        <f t="shared" si="7"/>
        <v>-0.1384023634274268</v>
      </c>
    </row>
    <row r="28" spans="1:17" ht="15">
      <c r="A28" s="23">
        <v>342659</v>
      </c>
      <c r="B28" s="5">
        <v>342659</v>
      </c>
      <c r="C28" s="6" t="s">
        <v>59</v>
      </c>
      <c r="D28" s="7">
        <v>3936.93</v>
      </c>
      <c r="E28" s="7">
        <v>0</v>
      </c>
      <c r="F28" s="8">
        <v>19540</v>
      </c>
      <c r="G28" s="33" t="s">
        <v>10</v>
      </c>
      <c r="H28" s="23">
        <v>30</v>
      </c>
      <c r="I28" s="9">
        <f t="shared" si="4"/>
        <v>5862</v>
      </c>
      <c r="J28" s="9">
        <f t="shared" si="0"/>
        <v>3936.93</v>
      </c>
      <c r="K28" s="9">
        <f t="shared" si="1"/>
        <v>1925.0700000000002</v>
      </c>
      <c r="L28" s="18">
        <f t="shared" si="2"/>
        <v>0.09851944728761515</v>
      </c>
      <c r="M28" s="5">
        <v>15</v>
      </c>
      <c r="N28" s="9">
        <f t="shared" si="5"/>
        <v>2931</v>
      </c>
      <c r="O28" s="9">
        <f t="shared" si="6"/>
        <v>3936.93</v>
      </c>
      <c r="P28" s="9">
        <f t="shared" si="3"/>
        <v>-1005.9299999999998</v>
      </c>
      <c r="Q28" s="18">
        <f t="shared" si="7"/>
        <v>-0.051480552712384844</v>
      </c>
    </row>
    <row r="29" spans="1:17" ht="30">
      <c r="A29" s="23" t="s">
        <v>60</v>
      </c>
      <c r="B29" s="5">
        <v>342666</v>
      </c>
      <c r="C29" s="6" t="s">
        <v>61</v>
      </c>
      <c r="D29" s="7">
        <v>19460.14</v>
      </c>
      <c r="E29" s="7">
        <v>0</v>
      </c>
      <c r="F29" s="8">
        <v>19460</v>
      </c>
      <c r="G29" s="33" t="s">
        <v>8</v>
      </c>
      <c r="H29" s="23">
        <v>100</v>
      </c>
      <c r="I29" s="9">
        <f t="shared" si="4"/>
        <v>19460</v>
      </c>
      <c r="J29" s="9">
        <f t="shared" si="0"/>
        <v>19460.14</v>
      </c>
      <c r="K29" s="9">
        <f t="shared" si="1"/>
        <v>-0.13999999999941792</v>
      </c>
      <c r="L29" s="18">
        <f t="shared" si="2"/>
        <v>-7.194244604286635E-06</v>
      </c>
      <c r="M29" s="5">
        <v>95</v>
      </c>
      <c r="N29" s="9">
        <f t="shared" si="5"/>
        <v>18487</v>
      </c>
      <c r="O29" s="9">
        <f t="shared" si="6"/>
        <v>19460.14</v>
      </c>
      <c r="P29" s="9">
        <f t="shared" si="3"/>
        <v>-973.1399999999994</v>
      </c>
      <c r="Q29" s="18">
        <f t="shared" si="7"/>
        <v>-0.050007194244604286</v>
      </c>
    </row>
    <row r="30" spans="1:17" ht="30">
      <c r="A30" s="23" t="s">
        <v>62</v>
      </c>
      <c r="B30" s="5">
        <v>342680</v>
      </c>
      <c r="C30" s="6" t="s">
        <v>63</v>
      </c>
      <c r="D30" s="7">
        <v>6110.81</v>
      </c>
      <c r="E30" s="7">
        <v>0</v>
      </c>
      <c r="F30" s="8">
        <v>20000</v>
      </c>
      <c r="G30" s="33" t="s">
        <v>7</v>
      </c>
      <c r="H30" s="23">
        <v>30</v>
      </c>
      <c r="I30" s="9">
        <f t="shared" si="4"/>
        <v>6000</v>
      </c>
      <c r="J30" s="9">
        <f t="shared" si="0"/>
        <v>6110.81</v>
      </c>
      <c r="K30" s="9">
        <f t="shared" si="1"/>
        <v>-110.8100000000004</v>
      </c>
      <c r="L30" s="18">
        <f t="shared" si="2"/>
        <v>-0.00554050000000002</v>
      </c>
      <c r="M30" s="5">
        <v>15</v>
      </c>
      <c r="N30" s="9">
        <f t="shared" si="5"/>
        <v>3000</v>
      </c>
      <c r="O30" s="9">
        <f t="shared" si="6"/>
        <v>6110.81</v>
      </c>
      <c r="P30" s="9">
        <f t="shared" si="3"/>
        <v>-3110.8100000000004</v>
      </c>
      <c r="Q30" s="18">
        <f t="shared" si="7"/>
        <v>-0.15554050000000003</v>
      </c>
    </row>
    <row r="31" spans="1:17" ht="30">
      <c r="A31" s="23">
        <v>342691</v>
      </c>
      <c r="B31" s="5">
        <v>342691</v>
      </c>
      <c r="C31" s="6" t="s">
        <v>64</v>
      </c>
      <c r="D31" s="7">
        <v>237421.03</v>
      </c>
      <c r="E31" s="7">
        <v>0</v>
      </c>
      <c r="F31" s="8">
        <v>280700</v>
      </c>
      <c r="G31" s="33" t="s">
        <v>13</v>
      </c>
      <c r="H31" s="23">
        <v>90</v>
      </c>
      <c r="I31" s="9">
        <f t="shared" si="4"/>
        <v>252630</v>
      </c>
      <c r="J31" s="9">
        <f t="shared" si="0"/>
        <v>237421.03</v>
      </c>
      <c r="K31" s="9">
        <f t="shared" si="1"/>
        <v>15208.970000000001</v>
      </c>
      <c r="L31" s="18">
        <f t="shared" si="2"/>
        <v>0.054182294264339154</v>
      </c>
      <c r="M31" s="5">
        <v>60</v>
      </c>
      <c r="N31" s="9">
        <f t="shared" si="5"/>
        <v>168420</v>
      </c>
      <c r="O31" s="9">
        <f t="shared" si="6"/>
        <v>237421.03</v>
      </c>
      <c r="P31" s="9">
        <f t="shared" si="3"/>
        <v>-69001.03</v>
      </c>
      <c r="Q31" s="18">
        <f t="shared" si="7"/>
        <v>-0.24581770573566084</v>
      </c>
    </row>
    <row r="32" spans="1:17" ht="30">
      <c r="A32" s="23" t="s">
        <v>65</v>
      </c>
      <c r="B32" s="5">
        <v>342692</v>
      </c>
      <c r="C32" s="6" t="s">
        <v>66</v>
      </c>
      <c r="D32" s="7">
        <v>207638.4</v>
      </c>
      <c r="E32" s="7">
        <v>59688.245</v>
      </c>
      <c r="F32" s="8">
        <v>202163</v>
      </c>
      <c r="G32" s="33" t="s">
        <v>8</v>
      </c>
      <c r="H32" s="23">
        <v>100</v>
      </c>
      <c r="I32" s="9">
        <f t="shared" si="4"/>
        <v>202163</v>
      </c>
      <c r="J32" s="9">
        <f t="shared" si="0"/>
        <v>267326.645</v>
      </c>
      <c r="K32" s="9">
        <f t="shared" si="1"/>
        <v>-65163.64500000002</v>
      </c>
      <c r="L32" s="18">
        <f t="shared" si="2"/>
        <v>-0.3223322022328518</v>
      </c>
      <c r="M32" s="5">
        <v>95</v>
      </c>
      <c r="N32" s="9">
        <f t="shared" si="5"/>
        <v>192054.84999999998</v>
      </c>
      <c r="O32" s="9">
        <f t="shared" si="6"/>
        <v>267326.645</v>
      </c>
      <c r="P32" s="9">
        <f t="shared" si="3"/>
        <v>-75271.79500000004</v>
      </c>
      <c r="Q32" s="18">
        <f t="shared" si="7"/>
        <v>-0.3723322022328519</v>
      </c>
    </row>
    <row r="33" spans="1:17" ht="15">
      <c r="A33" s="23" t="s">
        <v>67</v>
      </c>
      <c r="B33" s="5">
        <v>342759</v>
      </c>
      <c r="C33" s="6" t="s">
        <v>68</v>
      </c>
      <c r="D33" s="7">
        <v>1123505.82</v>
      </c>
      <c r="E33" s="7">
        <v>94260.46</v>
      </c>
      <c r="F33" s="8">
        <v>1154900</v>
      </c>
      <c r="G33" s="33" t="s">
        <v>8</v>
      </c>
      <c r="H33" s="23">
        <v>100</v>
      </c>
      <c r="I33" s="9">
        <f t="shared" si="4"/>
        <v>1154900</v>
      </c>
      <c r="J33" s="9">
        <f t="shared" si="0"/>
        <v>1217766.28</v>
      </c>
      <c r="K33" s="9">
        <f t="shared" si="1"/>
        <v>-62866.28000000003</v>
      </c>
      <c r="L33" s="18">
        <f t="shared" si="2"/>
        <v>-0.05443439258810289</v>
      </c>
      <c r="M33" s="5">
        <v>95</v>
      </c>
      <c r="N33" s="9">
        <f t="shared" si="5"/>
        <v>1097155</v>
      </c>
      <c r="O33" s="9">
        <f t="shared" si="6"/>
        <v>1217766.28</v>
      </c>
      <c r="P33" s="9">
        <f t="shared" si="3"/>
        <v>-120611.28000000003</v>
      </c>
      <c r="Q33" s="18">
        <f t="shared" si="7"/>
        <v>-0.10443439258810289</v>
      </c>
    </row>
    <row r="34" spans="1:17" ht="15">
      <c r="A34" s="23" t="s">
        <v>69</v>
      </c>
      <c r="B34" s="5">
        <v>342762</v>
      </c>
      <c r="C34" s="6" t="s">
        <v>70</v>
      </c>
      <c r="D34" s="7">
        <v>125130.99</v>
      </c>
      <c r="E34" s="7">
        <v>13871.94</v>
      </c>
      <c r="F34" s="8">
        <v>130000</v>
      </c>
      <c r="G34" s="33" t="s">
        <v>8</v>
      </c>
      <c r="H34" s="23">
        <v>100</v>
      </c>
      <c r="I34" s="9">
        <f t="shared" si="4"/>
        <v>130000</v>
      </c>
      <c r="J34" s="9">
        <f aca="true" t="shared" si="8" ref="J34:J65">D34+E34</f>
        <v>139002.93</v>
      </c>
      <c r="K34" s="9">
        <f t="shared" si="1"/>
        <v>-9002.929999999993</v>
      </c>
      <c r="L34" s="18">
        <f aca="true" t="shared" si="9" ref="L34:L65">K34/F34</f>
        <v>-0.06925330769230764</v>
      </c>
      <c r="M34" s="5">
        <v>95</v>
      </c>
      <c r="N34" s="9">
        <f t="shared" si="5"/>
        <v>123500</v>
      </c>
      <c r="O34" s="9">
        <f t="shared" si="6"/>
        <v>139002.93</v>
      </c>
      <c r="P34" s="9">
        <f t="shared" si="3"/>
        <v>-15502.929999999993</v>
      </c>
      <c r="Q34" s="18">
        <f t="shared" si="7"/>
        <v>-0.11925330769230764</v>
      </c>
    </row>
    <row r="35" spans="1:17" ht="30">
      <c r="A35" s="23">
        <v>342766</v>
      </c>
      <c r="B35" s="5">
        <v>342766</v>
      </c>
      <c r="C35" s="6" t="s">
        <v>71</v>
      </c>
      <c r="D35" s="7">
        <v>121564.08</v>
      </c>
      <c r="E35" s="7">
        <v>6641</v>
      </c>
      <c r="F35" s="8">
        <v>139320</v>
      </c>
      <c r="G35" s="33" t="s">
        <v>8</v>
      </c>
      <c r="H35" s="23">
        <v>100</v>
      </c>
      <c r="I35" s="9">
        <f aca="true" t="shared" si="10" ref="I35:I66">F35*(H35/100)</f>
        <v>139320</v>
      </c>
      <c r="J35" s="9">
        <f t="shared" si="8"/>
        <v>128205.08</v>
      </c>
      <c r="K35" s="9">
        <f t="shared" si="1"/>
        <v>11114.919999999998</v>
      </c>
      <c r="L35" s="18">
        <f t="shared" si="9"/>
        <v>0.07977978753947745</v>
      </c>
      <c r="M35" s="5">
        <v>95</v>
      </c>
      <c r="N35" s="9">
        <f t="shared" si="5"/>
        <v>132354</v>
      </c>
      <c r="O35" s="9">
        <f t="shared" si="6"/>
        <v>128205.08</v>
      </c>
      <c r="P35" s="9">
        <f t="shared" si="3"/>
        <v>4148.919999999998</v>
      </c>
      <c r="Q35" s="18">
        <f t="shared" si="7"/>
        <v>0.02977978753947745</v>
      </c>
    </row>
    <row r="36" spans="1:17" ht="15">
      <c r="A36" s="23" t="s">
        <v>72</v>
      </c>
      <c r="B36" s="5">
        <v>342770</v>
      </c>
      <c r="C36" s="6" t="s">
        <v>73</v>
      </c>
      <c r="D36" s="7">
        <v>444057.24</v>
      </c>
      <c r="E36" s="7">
        <v>4388</v>
      </c>
      <c r="F36" s="8">
        <v>647219</v>
      </c>
      <c r="G36" s="33" t="s">
        <v>5</v>
      </c>
      <c r="H36" s="23">
        <v>90</v>
      </c>
      <c r="I36" s="9">
        <f t="shared" si="10"/>
        <v>582497.1</v>
      </c>
      <c r="J36" s="9">
        <f t="shared" si="8"/>
        <v>448445.24</v>
      </c>
      <c r="K36" s="9">
        <f t="shared" si="1"/>
        <v>134051.86</v>
      </c>
      <c r="L36" s="18">
        <f t="shared" si="9"/>
        <v>0.2071197848023621</v>
      </c>
      <c r="M36" s="5">
        <v>60</v>
      </c>
      <c r="N36" s="9">
        <f t="shared" si="5"/>
        <v>388331.39999999997</v>
      </c>
      <c r="O36" s="9">
        <f t="shared" si="6"/>
        <v>448445.24</v>
      </c>
      <c r="P36" s="9">
        <f t="shared" si="3"/>
        <v>-60113.840000000026</v>
      </c>
      <c r="Q36" s="18">
        <f t="shared" si="7"/>
        <v>-0.09288021519763794</v>
      </c>
    </row>
    <row r="37" spans="1:17" ht="15">
      <c r="A37" s="23">
        <v>343212</v>
      </c>
      <c r="B37" s="5">
        <v>343212</v>
      </c>
      <c r="C37" s="6" t="s">
        <v>74</v>
      </c>
      <c r="D37" s="7">
        <v>50635.66</v>
      </c>
      <c r="E37" s="7">
        <v>0</v>
      </c>
      <c r="F37" s="8">
        <v>434690</v>
      </c>
      <c r="G37" s="33" t="s">
        <v>7</v>
      </c>
      <c r="H37" s="23">
        <v>30</v>
      </c>
      <c r="I37" s="9">
        <f t="shared" si="10"/>
        <v>130407</v>
      </c>
      <c r="J37" s="9">
        <f t="shared" si="8"/>
        <v>50635.66</v>
      </c>
      <c r="K37" s="9">
        <f t="shared" si="1"/>
        <v>79771.34</v>
      </c>
      <c r="L37" s="18">
        <f t="shared" si="9"/>
        <v>0.183513170305275</v>
      </c>
      <c r="M37" s="5">
        <v>15</v>
      </c>
      <c r="N37" s="9">
        <f t="shared" si="5"/>
        <v>65203.5</v>
      </c>
      <c r="O37" s="9">
        <f t="shared" si="6"/>
        <v>50635.66</v>
      </c>
      <c r="P37" s="9">
        <f t="shared" si="3"/>
        <v>14567.839999999997</v>
      </c>
      <c r="Q37" s="18">
        <f t="shared" si="7"/>
        <v>0.033513170305275015</v>
      </c>
    </row>
    <row r="38" spans="1:17" ht="30">
      <c r="A38" s="23" t="s">
        <v>75</v>
      </c>
      <c r="B38" s="5">
        <v>343221</v>
      </c>
      <c r="C38" s="6" t="s">
        <v>76</v>
      </c>
      <c r="D38" s="7">
        <v>206256.17</v>
      </c>
      <c r="E38" s="7">
        <v>0</v>
      </c>
      <c r="F38" s="8">
        <v>187065</v>
      </c>
      <c r="G38" s="33" t="s">
        <v>5</v>
      </c>
      <c r="H38" s="23">
        <v>90</v>
      </c>
      <c r="I38" s="9">
        <f t="shared" si="10"/>
        <v>168358.5</v>
      </c>
      <c r="J38" s="9">
        <f t="shared" si="8"/>
        <v>206256.17</v>
      </c>
      <c r="K38" s="9">
        <f t="shared" si="1"/>
        <v>-37897.67000000001</v>
      </c>
      <c r="L38" s="18">
        <f t="shared" si="9"/>
        <v>-0.20259091759548828</v>
      </c>
      <c r="M38" s="5">
        <v>60</v>
      </c>
      <c r="N38" s="9">
        <f t="shared" si="5"/>
        <v>112239</v>
      </c>
      <c r="O38" s="9">
        <f t="shared" si="6"/>
        <v>206256.17</v>
      </c>
      <c r="P38" s="9">
        <f t="shared" si="3"/>
        <v>-94017.17000000001</v>
      </c>
      <c r="Q38" s="18">
        <f t="shared" si="7"/>
        <v>-0.5025909175954882</v>
      </c>
    </row>
    <row r="39" spans="1:17" ht="30">
      <c r="A39" s="23" t="s">
        <v>77</v>
      </c>
      <c r="B39" s="5">
        <v>343222</v>
      </c>
      <c r="C39" s="6" t="s">
        <v>78</v>
      </c>
      <c r="D39" s="7">
        <v>68741.51</v>
      </c>
      <c r="E39" s="7">
        <v>13051.105</v>
      </c>
      <c r="F39" s="8">
        <v>2070996</v>
      </c>
      <c r="G39" s="33" t="s">
        <v>6</v>
      </c>
      <c r="H39" s="23">
        <v>30</v>
      </c>
      <c r="I39" s="9">
        <f t="shared" si="10"/>
        <v>621298.7999999999</v>
      </c>
      <c r="J39" s="9">
        <f t="shared" si="8"/>
        <v>81792.61499999999</v>
      </c>
      <c r="K39" s="9">
        <f t="shared" si="1"/>
        <v>539506.1849999999</v>
      </c>
      <c r="L39" s="18">
        <f t="shared" si="9"/>
        <v>0.2605056624928295</v>
      </c>
      <c r="M39" s="5">
        <v>15</v>
      </c>
      <c r="N39" s="9">
        <f t="shared" si="5"/>
        <v>310649.39999999997</v>
      </c>
      <c r="O39" s="9">
        <f t="shared" si="6"/>
        <v>81792.61499999999</v>
      </c>
      <c r="P39" s="9">
        <f t="shared" si="3"/>
        <v>228856.78499999997</v>
      </c>
      <c r="Q39" s="18">
        <f t="shared" si="7"/>
        <v>0.11050566249282952</v>
      </c>
    </row>
    <row r="40" spans="1:17" ht="15">
      <c r="A40" s="23">
        <v>343230</v>
      </c>
      <c r="B40" s="5">
        <v>343230</v>
      </c>
      <c r="C40" s="6" t="s">
        <v>79</v>
      </c>
      <c r="D40" s="7">
        <v>439923.48</v>
      </c>
      <c r="E40" s="7">
        <v>0</v>
      </c>
      <c r="F40" s="8">
        <v>439921</v>
      </c>
      <c r="G40" s="33" t="s">
        <v>7</v>
      </c>
      <c r="H40" s="23">
        <v>30</v>
      </c>
      <c r="I40" s="9">
        <f t="shared" si="10"/>
        <v>131976.3</v>
      </c>
      <c r="J40" s="9">
        <f t="shared" si="8"/>
        <v>439923.48</v>
      </c>
      <c r="K40" s="9">
        <f t="shared" si="1"/>
        <v>-307947.18</v>
      </c>
      <c r="L40" s="18">
        <f t="shared" si="9"/>
        <v>-0.7000056373758016</v>
      </c>
      <c r="M40" s="5">
        <v>15</v>
      </c>
      <c r="N40" s="9">
        <f t="shared" si="5"/>
        <v>65988.15</v>
      </c>
      <c r="O40" s="9">
        <f t="shared" si="6"/>
        <v>439923.48</v>
      </c>
      <c r="P40" s="9">
        <f t="shared" si="3"/>
        <v>-373935.32999999996</v>
      </c>
      <c r="Q40" s="18">
        <f t="shared" si="7"/>
        <v>-0.8500056373758015</v>
      </c>
    </row>
    <row r="41" spans="1:17" ht="30">
      <c r="A41" s="23" t="s">
        <v>80</v>
      </c>
      <c r="B41" s="5">
        <v>343246</v>
      </c>
      <c r="C41" s="6" t="s">
        <v>81</v>
      </c>
      <c r="D41" s="7">
        <v>450380.59</v>
      </c>
      <c r="E41" s="7">
        <v>193099.575</v>
      </c>
      <c r="F41" s="8">
        <v>3161337</v>
      </c>
      <c r="G41" s="33" t="s">
        <v>7</v>
      </c>
      <c r="H41" s="23">
        <v>30</v>
      </c>
      <c r="I41" s="9">
        <f t="shared" si="10"/>
        <v>948401.1</v>
      </c>
      <c r="J41" s="9">
        <f t="shared" si="8"/>
        <v>643480.165</v>
      </c>
      <c r="K41" s="9">
        <f aca="true" t="shared" si="11" ref="K41:K97">I41-J41</f>
        <v>304920.93499999994</v>
      </c>
      <c r="L41" s="18">
        <f t="shared" si="9"/>
        <v>0.09645315731919753</v>
      </c>
      <c r="M41" s="5">
        <v>15</v>
      </c>
      <c r="N41" s="9">
        <f t="shared" si="5"/>
        <v>474200.55</v>
      </c>
      <c r="O41" s="9">
        <f t="shared" si="6"/>
        <v>643480.165</v>
      </c>
      <c r="P41" s="9">
        <f t="shared" si="3"/>
        <v>-169279.61500000005</v>
      </c>
      <c r="Q41" s="18">
        <f t="shared" si="7"/>
        <v>-0.053546842680802474</v>
      </c>
    </row>
    <row r="42" spans="1:17" ht="15">
      <c r="A42" s="23" t="s">
        <v>82</v>
      </c>
      <c r="B42" s="5">
        <v>343249</v>
      </c>
      <c r="C42" s="6" t="s">
        <v>83</v>
      </c>
      <c r="D42" s="7">
        <v>69116.19</v>
      </c>
      <c r="E42" s="7">
        <v>23597</v>
      </c>
      <c r="F42" s="8">
        <v>260513</v>
      </c>
      <c r="G42" s="33" t="s">
        <v>7</v>
      </c>
      <c r="H42" s="23">
        <v>30</v>
      </c>
      <c r="I42" s="9">
        <f t="shared" si="10"/>
        <v>78153.9</v>
      </c>
      <c r="J42" s="9">
        <f t="shared" si="8"/>
        <v>92713.19</v>
      </c>
      <c r="K42" s="9">
        <f t="shared" si="11"/>
        <v>-14559.290000000008</v>
      </c>
      <c r="L42" s="18">
        <f t="shared" si="9"/>
        <v>-0.05588699988100405</v>
      </c>
      <c r="M42" s="5">
        <v>15</v>
      </c>
      <c r="N42" s="9">
        <f t="shared" si="5"/>
        <v>39076.95</v>
      </c>
      <c r="O42" s="9">
        <f t="shared" si="6"/>
        <v>92713.19</v>
      </c>
      <c r="P42" s="9">
        <f t="shared" si="3"/>
        <v>-53636.240000000005</v>
      </c>
      <c r="Q42" s="18">
        <f t="shared" si="7"/>
        <v>-0.20588699988100403</v>
      </c>
    </row>
    <row r="43" spans="1:17" ht="30">
      <c r="A43" s="23" t="s">
        <v>84</v>
      </c>
      <c r="B43" s="5">
        <v>343250</v>
      </c>
      <c r="C43" s="6" t="s">
        <v>85</v>
      </c>
      <c r="D43" s="7">
        <v>16283.74</v>
      </c>
      <c r="E43" s="7">
        <v>3950</v>
      </c>
      <c r="F43" s="8">
        <v>48027</v>
      </c>
      <c r="G43" s="33" t="s">
        <v>7</v>
      </c>
      <c r="H43" s="23">
        <v>30</v>
      </c>
      <c r="I43" s="9">
        <f t="shared" si="10"/>
        <v>14408.1</v>
      </c>
      <c r="J43" s="9">
        <f t="shared" si="8"/>
        <v>20233.739999999998</v>
      </c>
      <c r="K43" s="9">
        <f t="shared" si="11"/>
        <v>-5825.639999999998</v>
      </c>
      <c r="L43" s="18">
        <f t="shared" si="9"/>
        <v>-0.12129926916109683</v>
      </c>
      <c r="M43" s="5">
        <v>15</v>
      </c>
      <c r="N43" s="9">
        <f t="shared" si="5"/>
        <v>7204.05</v>
      </c>
      <c r="O43" s="9">
        <f t="shared" si="6"/>
        <v>20233.739999999998</v>
      </c>
      <c r="P43" s="9">
        <f t="shared" si="3"/>
        <v>-13029.689999999999</v>
      </c>
      <c r="Q43" s="18">
        <f t="shared" si="7"/>
        <v>-0.27129926916109687</v>
      </c>
    </row>
    <row r="44" spans="1:17" ht="30">
      <c r="A44" s="23" t="s">
        <v>86</v>
      </c>
      <c r="B44" s="5">
        <v>343261</v>
      </c>
      <c r="C44" s="6" t="s">
        <v>87</v>
      </c>
      <c r="D44" s="7">
        <v>65680.82</v>
      </c>
      <c r="E44" s="7">
        <v>59930.64</v>
      </c>
      <c r="F44" s="8">
        <v>167501</v>
      </c>
      <c r="G44" s="33" t="s">
        <v>13</v>
      </c>
      <c r="H44" s="23">
        <v>90</v>
      </c>
      <c r="I44" s="9">
        <f t="shared" si="10"/>
        <v>150750.9</v>
      </c>
      <c r="J44" s="9">
        <f t="shared" si="8"/>
        <v>125611.46</v>
      </c>
      <c r="K44" s="9">
        <f t="shared" si="11"/>
        <v>25139.439999999988</v>
      </c>
      <c r="L44" s="18">
        <f t="shared" si="9"/>
        <v>0.15008531292350485</v>
      </c>
      <c r="M44" s="5">
        <v>60</v>
      </c>
      <c r="N44" s="9">
        <f t="shared" si="5"/>
        <v>100500.59999999999</v>
      </c>
      <c r="O44" s="9">
        <f t="shared" si="6"/>
        <v>125611.46</v>
      </c>
      <c r="P44" s="9">
        <f t="shared" si="3"/>
        <v>-25110.860000000015</v>
      </c>
      <c r="Q44" s="18">
        <f t="shared" si="7"/>
        <v>-0.14991468707649516</v>
      </c>
    </row>
    <row r="45" spans="1:17" ht="30">
      <c r="A45" s="23">
        <v>343267</v>
      </c>
      <c r="B45" s="5">
        <v>343267</v>
      </c>
      <c r="C45" s="6" t="s">
        <v>88</v>
      </c>
      <c r="D45" s="7">
        <v>10296.82</v>
      </c>
      <c r="E45" s="7">
        <v>10114</v>
      </c>
      <c r="F45" s="8">
        <v>227400</v>
      </c>
      <c r="G45" s="33" t="s">
        <v>7</v>
      </c>
      <c r="H45" s="23">
        <v>30</v>
      </c>
      <c r="I45" s="9">
        <f t="shared" si="10"/>
        <v>68220</v>
      </c>
      <c r="J45" s="9">
        <f t="shared" si="8"/>
        <v>20410.82</v>
      </c>
      <c r="K45" s="9">
        <f t="shared" si="11"/>
        <v>47809.18</v>
      </c>
      <c r="L45" s="18">
        <f t="shared" si="9"/>
        <v>0.21024265611257695</v>
      </c>
      <c r="M45" s="5">
        <v>15</v>
      </c>
      <c r="N45" s="9">
        <f t="shared" si="5"/>
        <v>34110</v>
      </c>
      <c r="O45" s="9">
        <f t="shared" si="6"/>
        <v>20410.82</v>
      </c>
      <c r="P45" s="9">
        <f t="shared" si="3"/>
        <v>13699.18</v>
      </c>
      <c r="Q45" s="18">
        <f t="shared" si="7"/>
        <v>0.06024265611257696</v>
      </c>
    </row>
    <row r="46" spans="1:17" ht="30">
      <c r="A46" s="23" t="s">
        <v>89</v>
      </c>
      <c r="B46" s="5">
        <v>343269</v>
      </c>
      <c r="C46" s="6" t="s">
        <v>90</v>
      </c>
      <c r="D46" s="7">
        <v>108275.53</v>
      </c>
      <c r="E46" s="7">
        <v>19097.58</v>
      </c>
      <c r="F46" s="8">
        <v>156600</v>
      </c>
      <c r="G46" s="33" t="s">
        <v>5</v>
      </c>
      <c r="H46" s="23">
        <v>90</v>
      </c>
      <c r="I46" s="9">
        <f t="shared" si="10"/>
        <v>140940</v>
      </c>
      <c r="J46" s="9">
        <f t="shared" si="8"/>
        <v>127373.11</v>
      </c>
      <c r="K46" s="9">
        <f t="shared" si="11"/>
        <v>13566.89</v>
      </c>
      <c r="L46" s="18">
        <f t="shared" si="9"/>
        <v>0.08663403575989782</v>
      </c>
      <c r="M46" s="5">
        <v>60</v>
      </c>
      <c r="N46" s="9">
        <f t="shared" si="5"/>
        <v>93960</v>
      </c>
      <c r="O46" s="9">
        <f t="shared" si="6"/>
        <v>127373.11</v>
      </c>
      <c r="P46" s="9">
        <f t="shared" si="3"/>
        <v>-33413.11</v>
      </c>
      <c r="Q46" s="18">
        <f t="shared" si="7"/>
        <v>-0.21336596424010218</v>
      </c>
    </row>
    <row r="47" spans="1:17" ht="30">
      <c r="A47" s="23">
        <v>343278</v>
      </c>
      <c r="B47" s="5">
        <v>343278</v>
      </c>
      <c r="C47" s="6" t="s">
        <v>91</v>
      </c>
      <c r="D47" s="7">
        <v>14177.81</v>
      </c>
      <c r="E47" s="7">
        <v>0</v>
      </c>
      <c r="F47" s="8">
        <v>14178</v>
      </c>
      <c r="G47" s="33" t="s">
        <v>6</v>
      </c>
      <c r="H47" s="23">
        <v>30</v>
      </c>
      <c r="I47" s="9">
        <f t="shared" si="10"/>
        <v>4253.4</v>
      </c>
      <c r="J47" s="9">
        <f t="shared" si="8"/>
        <v>14177.81</v>
      </c>
      <c r="K47" s="9">
        <f t="shared" si="11"/>
        <v>-9924.41</v>
      </c>
      <c r="L47" s="18">
        <f t="shared" si="9"/>
        <v>-0.6999865989561292</v>
      </c>
      <c r="M47" s="5">
        <v>15</v>
      </c>
      <c r="N47" s="9">
        <f t="shared" si="5"/>
        <v>2126.7</v>
      </c>
      <c r="O47" s="9">
        <f t="shared" si="6"/>
        <v>14177.81</v>
      </c>
      <c r="P47" s="9">
        <f t="shared" si="3"/>
        <v>-12051.11</v>
      </c>
      <c r="Q47" s="18">
        <f t="shared" si="7"/>
        <v>-0.8499865989561293</v>
      </c>
    </row>
    <row r="48" spans="1:17" ht="30">
      <c r="A48" s="23">
        <v>343285</v>
      </c>
      <c r="B48" s="5">
        <v>343285</v>
      </c>
      <c r="C48" s="6" t="s">
        <v>92</v>
      </c>
      <c r="D48" s="7">
        <v>96536.16</v>
      </c>
      <c r="E48" s="7">
        <v>18205.76</v>
      </c>
      <c r="F48" s="8">
        <v>96536</v>
      </c>
      <c r="G48" s="33" t="s">
        <v>8</v>
      </c>
      <c r="H48" s="23">
        <v>100</v>
      </c>
      <c r="I48" s="9">
        <f t="shared" si="10"/>
        <v>96536</v>
      </c>
      <c r="J48" s="9">
        <f t="shared" si="8"/>
        <v>114741.92</v>
      </c>
      <c r="K48" s="9">
        <f t="shared" si="11"/>
        <v>-18205.92</v>
      </c>
      <c r="L48" s="18">
        <f t="shared" si="9"/>
        <v>-0.18859202784453466</v>
      </c>
      <c r="M48" s="5">
        <v>95</v>
      </c>
      <c r="N48" s="9">
        <f t="shared" si="5"/>
        <v>91709.2</v>
      </c>
      <c r="O48" s="9">
        <f t="shared" si="6"/>
        <v>114741.92</v>
      </c>
      <c r="P48" s="9">
        <f t="shared" si="3"/>
        <v>-23032.72</v>
      </c>
      <c r="Q48" s="18">
        <f t="shared" si="7"/>
        <v>-0.2385920278445347</v>
      </c>
    </row>
    <row r="49" spans="1:17" ht="30">
      <c r="A49" s="23" t="s">
        <v>93</v>
      </c>
      <c r="B49" s="5">
        <v>344500</v>
      </c>
      <c r="C49" s="6" t="s">
        <v>94</v>
      </c>
      <c r="D49" s="7">
        <v>1407.07</v>
      </c>
      <c r="E49" s="7">
        <v>0</v>
      </c>
      <c r="F49" s="8">
        <v>71789</v>
      </c>
      <c r="G49" s="33" t="s">
        <v>7</v>
      </c>
      <c r="H49" s="23">
        <v>30</v>
      </c>
      <c r="I49" s="9">
        <f t="shared" si="10"/>
        <v>21536.7</v>
      </c>
      <c r="J49" s="9">
        <f t="shared" si="8"/>
        <v>1407.07</v>
      </c>
      <c r="K49" s="9">
        <f t="shared" si="11"/>
        <v>20129.63</v>
      </c>
      <c r="L49" s="18">
        <f t="shared" si="9"/>
        <v>0.2803999219936202</v>
      </c>
      <c r="M49" s="5">
        <v>15</v>
      </c>
      <c r="N49" s="9">
        <f t="shared" si="5"/>
        <v>10768.35</v>
      </c>
      <c r="O49" s="9">
        <f t="shared" si="6"/>
        <v>1407.07</v>
      </c>
      <c r="P49" s="9">
        <f t="shared" si="3"/>
        <v>9361.28</v>
      </c>
      <c r="Q49" s="18">
        <f t="shared" si="7"/>
        <v>0.1303999219936202</v>
      </c>
    </row>
    <row r="50" spans="1:17" ht="30">
      <c r="A50" s="23" t="s">
        <v>95</v>
      </c>
      <c r="B50" s="5">
        <v>344505</v>
      </c>
      <c r="C50" s="6" t="s">
        <v>96</v>
      </c>
      <c r="D50" s="7">
        <v>13555.18</v>
      </c>
      <c r="E50" s="7">
        <v>10714</v>
      </c>
      <c r="F50" s="8">
        <v>155000</v>
      </c>
      <c r="G50" s="33" t="s">
        <v>7</v>
      </c>
      <c r="H50" s="23">
        <v>30</v>
      </c>
      <c r="I50" s="9">
        <f t="shared" si="10"/>
        <v>46500</v>
      </c>
      <c r="J50" s="9">
        <f t="shared" si="8"/>
        <v>24269.18</v>
      </c>
      <c r="K50" s="9">
        <f t="shared" si="11"/>
        <v>22230.82</v>
      </c>
      <c r="L50" s="18">
        <f t="shared" si="9"/>
        <v>0.14342464516129033</v>
      </c>
      <c r="M50" s="5">
        <v>15</v>
      </c>
      <c r="N50" s="9">
        <f t="shared" si="5"/>
        <v>23250</v>
      </c>
      <c r="O50" s="9">
        <f t="shared" si="6"/>
        <v>24269.18</v>
      </c>
      <c r="P50" s="9">
        <f t="shared" si="3"/>
        <v>-1019.1800000000003</v>
      </c>
      <c r="Q50" s="18">
        <f t="shared" si="7"/>
        <v>-0.006575354838709679</v>
      </c>
    </row>
    <row r="51" spans="1:17" ht="15">
      <c r="A51" s="23">
        <v>344513</v>
      </c>
      <c r="B51" s="5">
        <v>344513</v>
      </c>
      <c r="C51" s="6" t="s">
        <v>97</v>
      </c>
      <c r="D51" s="7">
        <v>2224.69</v>
      </c>
      <c r="E51" s="7">
        <v>0</v>
      </c>
      <c r="F51" s="8">
        <v>50000</v>
      </c>
      <c r="G51" s="33" t="s">
        <v>9</v>
      </c>
      <c r="H51" s="23">
        <v>30</v>
      </c>
      <c r="I51" s="9">
        <f t="shared" si="10"/>
        <v>15000</v>
      </c>
      <c r="J51" s="9">
        <f t="shared" si="8"/>
        <v>2224.69</v>
      </c>
      <c r="K51" s="9">
        <f t="shared" si="11"/>
        <v>12775.31</v>
      </c>
      <c r="L51" s="18">
        <f t="shared" si="9"/>
        <v>0.2555062</v>
      </c>
      <c r="M51" s="5">
        <v>15</v>
      </c>
      <c r="N51" s="9">
        <f t="shared" si="5"/>
        <v>7500</v>
      </c>
      <c r="O51" s="9">
        <f t="shared" si="6"/>
        <v>2224.69</v>
      </c>
      <c r="P51" s="9">
        <f t="shared" si="3"/>
        <v>5275.3099999999995</v>
      </c>
      <c r="Q51" s="18">
        <f t="shared" si="7"/>
        <v>0.1055062</v>
      </c>
    </row>
    <row r="52" spans="1:17" ht="15">
      <c r="A52" s="23" t="s">
        <v>98</v>
      </c>
      <c r="B52" s="5">
        <v>344515</v>
      </c>
      <c r="C52" s="6" t="s">
        <v>99</v>
      </c>
      <c r="D52" s="7">
        <v>23474.86</v>
      </c>
      <c r="E52" s="7">
        <v>0</v>
      </c>
      <c r="F52" s="8">
        <v>31991</v>
      </c>
      <c r="G52" s="33" t="s">
        <v>8</v>
      </c>
      <c r="H52" s="23">
        <v>100</v>
      </c>
      <c r="I52" s="9">
        <f t="shared" si="10"/>
        <v>31991</v>
      </c>
      <c r="J52" s="9">
        <f t="shared" si="8"/>
        <v>23474.86</v>
      </c>
      <c r="K52" s="9">
        <f t="shared" si="11"/>
        <v>8516.14</v>
      </c>
      <c r="L52" s="18">
        <f t="shared" si="9"/>
        <v>0.26620424494389044</v>
      </c>
      <c r="M52" s="5">
        <v>95</v>
      </c>
      <c r="N52" s="9">
        <f t="shared" si="5"/>
        <v>30391.449999999997</v>
      </c>
      <c r="O52" s="9">
        <f t="shared" si="6"/>
        <v>23474.86</v>
      </c>
      <c r="P52" s="9">
        <f t="shared" si="3"/>
        <v>6916.5899999999965</v>
      </c>
      <c r="Q52" s="18">
        <f t="shared" si="7"/>
        <v>0.21620424494389037</v>
      </c>
    </row>
    <row r="53" spans="1:17" ht="15">
      <c r="A53" s="23">
        <v>344517</v>
      </c>
      <c r="B53" s="5">
        <v>344517</v>
      </c>
      <c r="C53" s="6" t="s">
        <v>100</v>
      </c>
      <c r="D53" s="7">
        <v>42791.01</v>
      </c>
      <c r="E53" s="7">
        <v>0</v>
      </c>
      <c r="F53" s="8">
        <v>126991</v>
      </c>
      <c r="G53" s="33" t="s">
        <v>8</v>
      </c>
      <c r="H53" s="23">
        <v>100</v>
      </c>
      <c r="I53" s="9">
        <f t="shared" si="10"/>
        <v>126991</v>
      </c>
      <c r="J53" s="9">
        <f t="shared" si="8"/>
        <v>42791.01</v>
      </c>
      <c r="K53" s="9">
        <f t="shared" si="11"/>
        <v>84199.98999999999</v>
      </c>
      <c r="L53" s="18">
        <f t="shared" si="9"/>
        <v>0.6630390342622705</v>
      </c>
      <c r="M53" s="5">
        <v>95</v>
      </c>
      <c r="N53" s="9">
        <f t="shared" si="5"/>
        <v>120641.45</v>
      </c>
      <c r="O53" s="9">
        <f t="shared" si="6"/>
        <v>42791.01</v>
      </c>
      <c r="P53" s="9">
        <f t="shared" si="3"/>
        <v>77850.44</v>
      </c>
      <c r="Q53" s="18">
        <f t="shared" si="7"/>
        <v>0.6130390342622706</v>
      </c>
    </row>
    <row r="54" spans="1:17" ht="15">
      <c r="A54" s="23" t="s">
        <v>101</v>
      </c>
      <c r="B54" s="5">
        <v>344518</v>
      </c>
      <c r="C54" s="6" t="s">
        <v>102</v>
      </c>
      <c r="D54" s="7">
        <v>305176.62</v>
      </c>
      <c r="E54" s="7">
        <v>63953.78</v>
      </c>
      <c r="F54" s="8">
        <v>384341</v>
      </c>
      <c r="G54" s="33" t="s">
        <v>5</v>
      </c>
      <c r="H54" s="23">
        <v>90</v>
      </c>
      <c r="I54" s="9">
        <f t="shared" si="10"/>
        <v>345906.9</v>
      </c>
      <c r="J54" s="9">
        <f t="shared" si="8"/>
        <v>369130.4</v>
      </c>
      <c r="K54" s="9">
        <f t="shared" si="11"/>
        <v>-23223.5</v>
      </c>
      <c r="L54" s="18">
        <f t="shared" si="9"/>
        <v>-0.06042420662900914</v>
      </c>
      <c r="M54" s="5">
        <v>60</v>
      </c>
      <c r="N54" s="9">
        <f t="shared" si="5"/>
        <v>230604.6</v>
      </c>
      <c r="O54" s="9">
        <f t="shared" si="6"/>
        <v>369130.4</v>
      </c>
      <c r="P54" s="9">
        <f t="shared" si="3"/>
        <v>-138525.80000000002</v>
      </c>
      <c r="Q54" s="18">
        <f t="shared" si="7"/>
        <v>-0.3604242066290092</v>
      </c>
    </row>
    <row r="55" spans="1:17" ht="30">
      <c r="A55" s="23" t="s">
        <v>103</v>
      </c>
      <c r="B55" s="5">
        <v>344528</v>
      </c>
      <c r="C55" s="6" t="s">
        <v>104</v>
      </c>
      <c r="D55" s="7">
        <v>19050.67</v>
      </c>
      <c r="E55" s="7">
        <v>0</v>
      </c>
      <c r="F55" s="8">
        <v>22292</v>
      </c>
      <c r="G55" s="33" t="s">
        <v>13</v>
      </c>
      <c r="H55" s="23">
        <v>90</v>
      </c>
      <c r="I55" s="9">
        <f t="shared" si="10"/>
        <v>20062.8</v>
      </c>
      <c r="J55" s="9">
        <f t="shared" si="8"/>
        <v>19050.67</v>
      </c>
      <c r="K55" s="9">
        <f t="shared" si="11"/>
        <v>1012.130000000001</v>
      </c>
      <c r="L55" s="18">
        <f t="shared" si="9"/>
        <v>0.04540328368921591</v>
      </c>
      <c r="M55" s="5">
        <v>60</v>
      </c>
      <c r="N55" s="9">
        <f t="shared" si="5"/>
        <v>13375.199999999999</v>
      </c>
      <c r="O55" s="9">
        <f t="shared" si="6"/>
        <v>19050.67</v>
      </c>
      <c r="P55" s="9">
        <f t="shared" si="3"/>
        <v>-5675.469999999999</v>
      </c>
      <c r="Q55" s="18">
        <f t="shared" si="7"/>
        <v>-0.2545967163107841</v>
      </c>
    </row>
    <row r="56" spans="1:17" ht="30">
      <c r="A56" s="23" t="s">
        <v>105</v>
      </c>
      <c r="B56" s="5">
        <v>344534</v>
      </c>
      <c r="C56" s="6" t="s">
        <v>106</v>
      </c>
      <c r="D56" s="7">
        <v>113323.69</v>
      </c>
      <c r="E56" s="7">
        <v>0</v>
      </c>
      <c r="F56" s="8">
        <v>147624</v>
      </c>
      <c r="G56" s="33" t="s">
        <v>5</v>
      </c>
      <c r="H56" s="23">
        <v>90</v>
      </c>
      <c r="I56" s="9">
        <f t="shared" si="10"/>
        <v>132861.6</v>
      </c>
      <c r="J56" s="9">
        <f t="shared" si="8"/>
        <v>113323.69</v>
      </c>
      <c r="K56" s="9">
        <f t="shared" si="11"/>
        <v>19537.910000000003</v>
      </c>
      <c r="L56" s="18">
        <f t="shared" si="9"/>
        <v>0.13234914377066062</v>
      </c>
      <c r="M56" s="5">
        <v>60</v>
      </c>
      <c r="N56" s="9">
        <f t="shared" si="5"/>
        <v>88574.4</v>
      </c>
      <c r="O56" s="9">
        <f t="shared" si="6"/>
        <v>113323.69</v>
      </c>
      <c r="P56" s="9">
        <f t="shared" si="3"/>
        <v>-24749.290000000008</v>
      </c>
      <c r="Q56" s="18">
        <f t="shared" si="7"/>
        <v>-0.16765085622933945</v>
      </c>
    </row>
    <row r="57" spans="1:17" ht="15">
      <c r="A57" s="23" t="s">
        <v>107</v>
      </c>
      <c r="B57" s="5">
        <v>344544</v>
      </c>
      <c r="C57" s="6" t="s">
        <v>108</v>
      </c>
      <c r="D57" s="7">
        <v>65939.7</v>
      </c>
      <c r="E57" s="7">
        <v>46131.75</v>
      </c>
      <c r="F57" s="8">
        <v>574713</v>
      </c>
      <c r="G57" s="33" t="s">
        <v>7</v>
      </c>
      <c r="H57" s="23">
        <v>30</v>
      </c>
      <c r="I57" s="9">
        <f t="shared" si="10"/>
        <v>172413.9</v>
      </c>
      <c r="J57" s="9">
        <f t="shared" si="8"/>
        <v>112071.45</v>
      </c>
      <c r="K57" s="9">
        <f t="shared" si="11"/>
        <v>60342.45</v>
      </c>
      <c r="L57" s="18">
        <f t="shared" si="9"/>
        <v>0.1049957979026053</v>
      </c>
      <c r="M57" s="5">
        <v>15</v>
      </c>
      <c r="N57" s="9">
        <f t="shared" si="5"/>
        <v>86206.95</v>
      </c>
      <c r="O57" s="9">
        <f t="shared" si="6"/>
        <v>112071.45</v>
      </c>
      <c r="P57" s="9">
        <f t="shared" si="3"/>
        <v>-25864.5</v>
      </c>
      <c r="Q57" s="18">
        <f t="shared" si="7"/>
        <v>-0.0450042020973947</v>
      </c>
    </row>
    <row r="58" spans="1:17" ht="15">
      <c r="A58" s="23" t="s">
        <v>109</v>
      </c>
      <c r="B58" s="5">
        <v>344545</v>
      </c>
      <c r="C58" s="6" t="s">
        <v>110</v>
      </c>
      <c r="D58" s="7">
        <v>93998.68</v>
      </c>
      <c r="E58" s="7">
        <v>0</v>
      </c>
      <c r="F58" s="8">
        <v>94000</v>
      </c>
      <c r="G58" s="33" t="s">
        <v>5</v>
      </c>
      <c r="H58" s="23">
        <v>90</v>
      </c>
      <c r="I58" s="9">
        <f t="shared" si="10"/>
        <v>84600</v>
      </c>
      <c r="J58" s="9">
        <f t="shared" si="8"/>
        <v>93998.68</v>
      </c>
      <c r="K58" s="9">
        <f t="shared" si="11"/>
        <v>-9398.679999999993</v>
      </c>
      <c r="L58" s="18">
        <f t="shared" si="9"/>
        <v>-0.09998595744680844</v>
      </c>
      <c r="M58" s="5">
        <v>60</v>
      </c>
      <c r="N58" s="9">
        <f t="shared" si="5"/>
        <v>56400</v>
      </c>
      <c r="O58" s="9">
        <f t="shared" si="6"/>
        <v>93998.68</v>
      </c>
      <c r="P58" s="9">
        <f t="shared" si="3"/>
        <v>-37598.67999999999</v>
      </c>
      <c r="Q58" s="18">
        <f t="shared" si="7"/>
        <v>-0.3999859574468084</v>
      </c>
    </row>
    <row r="59" spans="1:17" ht="30">
      <c r="A59" s="23">
        <v>344578</v>
      </c>
      <c r="B59" s="5">
        <v>344578</v>
      </c>
      <c r="C59" s="6" t="s">
        <v>111</v>
      </c>
      <c r="D59" s="7">
        <v>15782.63</v>
      </c>
      <c r="E59" s="7">
        <v>6000.23</v>
      </c>
      <c r="F59" s="8">
        <v>200000</v>
      </c>
      <c r="G59" s="33" t="s">
        <v>7</v>
      </c>
      <c r="H59" s="23">
        <v>30</v>
      </c>
      <c r="I59" s="9">
        <f t="shared" si="10"/>
        <v>60000</v>
      </c>
      <c r="J59" s="9">
        <f t="shared" si="8"/>
        <v>21782.86</v>
      </c>
      <c r="K59" s="9">
        <f t="shared" si="11"/>
        <v>38217.14</v>
      </c>
      <c r="L59" s="18">
        <f t="shared" si="9"/>
        <v>0.1910857</v>
      </c>
      <c r="M59" s="5">
        <v>15</v>
      </c>
      <c r="N59" s="9">
        <f t="shared" si="5"/>
        <v>30000</v>
      </c>
      <c r="O59" s="9">
        <f t="shared" si="6"/>
        <v>21782.86</v>
      </c>
      <c r="P59" s="9">
        <f t="shared" si="3"/>
        <v>8217.14</v>
      </c>
      <c r="Q59" s="18">
        <f t="shared" si="7"/>
        <v>0.041085699999999996</v>
      </c>
    </row>
    <row r="60" spans="1:17" ht="30">
      <c r="A60" s="23" t="s">
        <v>112</v>
      </c>
      <c r="B60" s="5">
        <v>344579</v>
      </c>
      <c r="C60" s="6" t="s">
        <v>113</v>
      </c>
      <c r="D60" s="7">
        <v>22181.27</v>
      </c>
      <c r="E60" s="7">
        <v>4000</v>
      </c>
      <c r="F60" s="8">
        <v>72000</v>
      </c>
      <c r="G60" s="33" t="s">
        <v>7</v>
      </c>
      <c r="H60" s="23">
        <v>30</v>
      </c>
      <c r="I60" s="9">
        <f t="shared" si="10"/>
        <v>21600</v>
      </c>
      <c r="J60" s="9">
        <f t="shared" si="8"/>
        <v>26181.27</v>
      </c>
      <c r="K60" s="9">
        <f t="shared" si="11"/>
        <v>-4581.27</v>
      </c>
      <c r="L60" s="18">
        <f t="shared" si="9"/>
        <v>-0.06362875000000001</v>
      </c>
      <c r="M60" s="5">
        <v>15</v>
      </c>
      <c r="N60" s="9">
        <f t="shared" si="5"/>
        <v>10800</v>
      </c>
      <c r="O60" s="9">
        <f t="shared" si="6"/>
        <v>26181.27</v>
      </c>
      <c r="P60" s="9">
        <f t="shared" si="3"/>
        <v>-15381.27</v>
      </c>
      <c r="Q60" s="18">
        <f t="shared" si="7"/>
        <v>-0.21362875</v>
      </c>
    </row>
    <row r="61" spans="1:17" ht="30">
      <c r="A61" s="23" t="s">
        <v>114</v>
      </c>
      <c r="B61" s="5">
        <v>344581</v>
      </c>
      <c r="C61" s="6" t="s">
        <v>115</v>
      </c>
      <c r="D61" s="7">
        <v>104288.51</v>
      </c>
      <c r="E61" s="7">
        <v>25659.89</v>
      </c>
      <c r="F61" s="8">
        <v>417321</v>
      </c>
      <c r="G61" s="33" t="s">
        <v>7</v>
      </c>
      <c r="H61" s="23">
        <v>30</v>
      </c>
      <c r="I61" s="9">
        <f t="shared" si="10"/>
        <v>125196.29999999999</v>
      </c>
      <c r="J61" s="9">
        <f t="shared" si="8"/>
        <v>129948.4</v>
      </c>
      <c r="K61" s="9">
        <f t="shared" si="11"/>
        <v>-4752.100000000006</v>
      </c>
      <c r="L61" s="18">
        <f t="shared" si="9"/>
        <v>-0.011387157607692893</v>
      </c>
      <c r="M61" s="5">
        <v>15</v>
      </c>
      <c r="N61" s="9">
        <f t="shared" si="5"/>
        <v>62598.149999999994</v>
      </c>
      <c r="O61" s="9">
        <f t="shared" si="6"/>
        <v>129948.4</v>
      </c>
      <c r="P61" s="9">
        <f t="shared" si="3"/>
        <v>-67350.25</v>
      </c>
      <c r="Q61" s="18">
        <f t="shared" si="7"/>
        <v>-0.16138715760769287</v>
      </c>
    </row>
    <row r="62" spans="1:17" ht="30">
      <c r="A62" s="23" t="s">
        <v>116</v>
      </c>
      <c r="B62" s="5">
        <v>344583</v>
      </c>
      <c r="C62" s="6" t="s">
        <v>117</v>
      </c>
      <c r="D62" s="7">
        <v>94637.2</v>
      </c>
      <c r="E62" s="7">
        <v>0</v>
      </c>
      <c r="F62" s="8">
        <v>100000</v>
      </c>
      <c r="G62" s="33" t="s">
        <v>8</v>
      </c>
      <c r="H62" s="23">
        <v>100</v>
      </c>
      <c r="I62" s="9">
        <f t="shared" si="10"/>
        <v>100000</v>
      </c>
      <c r="J62" s="9">
        <f t="shared" si="8"/>
        <v>94637.2</v>
      </c>
      <c r="K62" s="9">
        <f t="shared" si="11"/>
        <v>5362.800000000003</v>
      </c>
      <c r="L62" s="18">
        <f t="shared" si="9"/>
        <v>0.05362800000000003</v>
      </c>
      <c r="M62" s="5">
        <v>95</v>
      </c>
      <c r="N62" s="9">
        <f t="shared" si="5"/>
        <v>95000</v>
      </c>
      <c r="O62" s="9">
        <f t="shared" si="6"/>
        <v>94637.2</v>
      </c>
      <c r="P62" s="9">
        <f t="shared" si="3"/>
        <v>362.8000000000029</v>
      </c>
      <c r="Q62" s="18">
        <f t="shared" si="7"/>
        <v>0.003628000000000029</v>
      </c>
    </row>
    <row r="63" spans="1:17" ht="30">
      <c r="A63" s="23" t="s">
        <v>118</v>
      </c>
      <c r="B63" s="5">
        <v>344593</v>
      </c>
      <c r="C63" s="6" t="s">
        <v>119</v>
      </c>
      <c r="D63" s="7">
        <v>142906.72</v>
      </c>
      <c r="E63" s="7">
        <v>119804.825</v>
      </c>
      <c r="F63" s="8">
        <v>381609</v>
      </c>
      <c r="G63" s="33" t="s">
        <v>5</v>
      </c>
      <c r="H63" s="23">
        <v>90</v>
      </c>
      <c r="I63" s="9">
        <f t="shared" si="10"/>
        <v>343448.10000000003</v>
      </c>
      <c r="J63" s="9">
        <f t="shared" si="8"/>
        <v>262711.545</v>
      </c>
      <c r="K63" s="9">
        <f t="shared" si="11"/>
        <v>80736.55500000005</v>
      </c>
      <c r="L63" s="18">
        <f t="shared" si="9"/>
        <v>0.21156879161655007</v>
      </c>
      <c r="M63" s="5">
        <v>60</v>
      </c>
      <c r="N63" s="9">
        <f t="shared" si="5"/>
        <v>228965.4</v>
      </c>
      <c r="O63" s="9">
        <f t="shared" si="6"/>
        <v>262711.545</v>
      </c>
      <c r="P63" s="9">
        <f t="shared" si="3"/>
        <v>-33746.14499999999</v>
      </c>
      <c r="Q63" s="18">
        <f t="shared" si="7"/>
        <v>-0.08843120838345005</v>
      </c>
    </row>
    <row r="64" spans="1:17" ht="15">
      <c r="A64" s="23" t="s">
        <v>120</v>
      </c>
      <c r="B64" s="5">
        <v>344596</v>
      </c>
      <c r="C64" s="6" t="s">
        <v>121</v>
      </c>
      <c r="D64" s="7">
        <v>22465.47</v>
      </c>
      <c r="E64" s="7">
        <v>4581.5</v>
      </c>
      <c r="F64" s="8">
        <v>78210</v>
      </c>
      <c r="G64" s="33" t="s">
        <v>122</v>
      </c>
      <c r="H64" s="23">
        <v>30</v>
      </c>
      <c r="I64" s="9">
        <f t="shared" si="10"/>
        <v>23463</v>
      </c>
      <c r="J64" s="9">
        <f t="shared" si="8"/>
        <v>27046.97</v>
      </c>
      <c r="K64" s="9">
        <f t="shared" si="11"/>
        <v>-3583.970000000001</v>
      </c>
      <c r="L64" s="18">
        <f t="shared" si="9"/>
        <v>-0.045824958445211623</v>
      </c>
      <c r="M64" s="5">
        <v>15</v>
      </c>
      <c r="N64" s="9">
        <f t="shared" si="5"/>
        <v>11731.5</v>
      </c>
      <c r="O64" s="9">
        <f t="shared" si="6"/>
        <v>27046.97</v>
      </c>
      <c r="P64" s="9">
        <f t="shared" si="3"/>
        <v>-15315.470000000001</v>
      </c>
      <c r="Q64" s="18">
        <f t="shared" si="7"/>
        <v>-0.1958249584452116</v>
      </c>
    </row>
    <row r="65" spans="1:17" ht="15">
      <c r="A65" s="23" t="s">
        <v>123</v>
      </c>
      <c r="B65" s="5">
        <v>344602</v>
      </c>
      <c r="C65" s="6" t="s">
        <v>124</v>
      </c>
      <c r="D65" s="7">
        <v>75786.98</v>
      </c>
      <c r="E65" s="7">
        <v>25680</v>
      </c>
      <c r="F65" s="8">
        <v>687510</v>
      </c>
      <c r="G65" s="33" t="s">
        <v>5</v>
      </c>
      <c r="H65" s="23">
        <v>90</v>
      </c>
      <c r="I65" s="9">
        <f t="shared" si="10"/>
        <v>618759</v>
      </c>
      <c r="J65" s="9">
        <f t="shared" si="8"/>
        <v>101466.98</v>
      </c>
      <c r="K65" s="9">
        <f t="shared" si="11"/>
        <v>517292.02</v>
      </c>
      <c r="L65" s="18">
        <f t="shared" si="9"/>
        <v>0.7524138121627322</v>
      </c>
      <c r="M65" s="5">
        <v>60</v>
      </c>
      <c r="N65" s="9">
        <f t="shared" si="5"/>
        <v>412506</v>
      </c>
      <c r="O65" s="9">
        <f t="shared" si="6"/>
        <v>101466.98</v>
      </c>
      <c r="P65" s="9">
        <f t="shared" si="3"/>
        <v>311039.02</v>
      </c>
      <c r="Q65" s="18">
        <f t="shared" si="7"/>
        <v>0.4524138121627322</v>
      </c>
    </row>
    <row r="66" spans="1:17" ht="30">
      <c r="A66" s="23" t="s">
        <v>125</v>
      </c>
      <c r="B66" s="5">
        <v>344623</v>
      </c>
      <c r="C66" s="6" t="s">
        <v>126</v>
      </c>
      <c r="D66" s="7">
        <v>4650.3</v>
      </c>
      <c r="E66" s="7">
        <v>7950</v>
      </c>
      <c r="F66" s="8">
        <v>78000</v>
      </c>
      <c r="G66" s="33" t="s">
        <v>9</v>
      </c>
      <c r="H66" s="23">
        <v>30</v>
      </c>
      <c r="I66" s="9">
        <f t="shared" si="10"/>
        <v>23400</v>
      </c>
      <c r="J66" s="9">
        <f aca="true" t="shared" si="12" ref="J66:J97">D66+E66</f>
        <v>12600.3</v>
      </c>
      <c r="K66" s="9">
        <f t="shared" si="11"/>
        <v>10799.7</v>
      </c>
      <c r="L66" s="18">
        <f aca="true" t="shared" si="13" ref="L66:L97">K66/F66</f>
        <v>0.1384576923076923</v>
      </c>
      <c r="M66" s="5">
        <v>15</v>
      </c>
      <c r="N66" s="9">
        <f t="shared" si="5"/>
        <v>11700</v>
      </c>
      <c r="O66" s="9">
        <f t="shared" si="6"/>
        <v>12600.3</v>
      </c>
      <c r="P66" s="9">
        <f aca="true" t="shared" si="14" ref="P66:P97">N66-O66</f>
        <v>-900.2999999999993</v>
      </c>
      <c r="Q66" s="18">
        <f t="shared" si="7"/>
        <v>-0.011542307692307683</v>
      </c>
    </row>
    <row r="67" spans="1:17" ht="30">
      <c r="A67" s="23" t="s">
        <v>127</v>
      </c>
      <c r="B67" s="5">
        <v>344624</v>
      </c>
      <c r="C67" s="6" t="s">
        <v>128</v>
      </c>
      <c r="D67" s="7">
        <v>80231.46</v>
      </c>
      <c r="E67" s="7">
        <v>38371.035</v>
      </c>
      <c r="F67" s="8">
        <v>154000</v>
      </c>
      <c r="G67" s="33" t="s">
        <v>5</v>
      </c>
      <c r="H67" s="23">
        <v>90</v>
      </c>
      <c r="I67" s="9">
        <f aca="true" t="shared" si="15" ref="I67:I97">F67*(H67/100)</f>
        <v>138600</v>
      </c>
      <c r="J67" s="9">
        <f t="shared" si="12"/>
        <v>118602.49500000001</v>
      </c>
      <c r="K67" s="9">
        <f t="shared" si="11"/>
        <v>19997.50499999999</v>
      </c>
      <c r="L67" s="18">
        <f t="shared" si="13"/>
        <v>0.1298539285714285</v>
      </c>
      <c r="M67" s="5">
        <v>60</v>
      </c>
      <c r="N67" s="9">
        <f aca="true" t="shared" si="16" ref="N67:N97">$F67*(M67/100)</f>
        <v>92400</v>
      </c>
      <c r="O67" s="9">
        <f aca="true" t="shared" si="17" ref="O67:O97">D67+E67</f>
        <v>118602.49500000001</v>
      </c>
      <c r="P67" s="9">
        <f t="shared" si="14"/>
        <v>-26202.49500000001</v>
      </c>
      <c r="Q67" s="18">
        <f aca="true" t="shared" si="18" ref="Q67:Q97">P67/F67</f>
        <v>-0.1701460714285715</v>
      </c>
    </row>
    <row r="68" spans="1:17" ht="30">
      <c r="A68" s="23">
        <v>344662</v>
      </c>
      <c r="B68" s="5">
        <v>344662</v>
      </c>
      <c r="C68" s="6" t="s">
        <v>129</v>
      </c>
      <c r="D68" s="7">
        <v>447616.74</v>
      </c>
      <c r="E68" s="7">
        <v>0</v>
      </c>
      <c r="F68" s="8">
        <v>587497</v>
      </c>
      <c r="G68" s="33" t="s">
        <v>5</v>
      </c>
      <c r="H68" s="23">
        <v>90</v>
      </c>
      <c r="I68" s="9">
        <f t="shared" si="15"/>
        <v>528747.3</v>
      </c>
      <c r="J68" s="9">
        <f t="shared" si="12"/>
        <v>447616.74</v>
      </c>
      <c r="K68" s="9">
        <f t="shared" si="11"/>
        <v>81130.56000000006</v>
      </c>
      <c r="L68" s="18">
        <f t="shared" si="13"/>
        <v>0.1380952753801297</v>
      </c>
      <c r="M68" s="5">
        <v>60</v>
      </c>
      <c r="N68" s="9">
        <f t="shared" si="16"/>
        <v>352498.2</v>
      </c>
      <c r="O68" s="9">
        <f t="shared" si="17"/>
        <v>447616.74</v>
      </c>
      <c r="P68" s="9">
        <f t="shared" si="14"/>
        <v>-95118.53999999998</v>
      </c>
      <c r="Q68" s="18">
        <f t="shared" si="18"/>
        <v>-0.16190472461987038</v>
      </c>
    </row>
    <row r="69" spans="1:17" ht="30">
      <c r="A69" s="23" t="s">
        <v>130</v>
      </c>
      <c r="B69" s="5">
        <v>344682</v>
      </c>
      <c r="C69" s="6" t="s">
        <v>131</v>
      </c>
      <c r="D69" s="7">
        <v>11521.98</v>
      </c>
      <c r="E69" s="7">
        <v>8346.5</v>
      </c>
      <c r="F69" s="8">
        <v>30000</v>
      </c>
      <c r="G69" s="33" t="s">
        <v>7</v>
      </c>
      <c r="H69" s="23">
        <v>30</v>
      </c>
      <c r="I69" s="9">
        <f t="shared" si="15"/>
        <v>9000</v>
      </c>
      <c r="J69" s="9">
        <f t="shared" si="12"/>
        <v>19868.48</v>
      </c>
      <c r="K69" s="9">
        <f t="shared" si="11"/>
        <v>-10868.48</v>
      </c>
      <c r="L69" s="18">
        <f t="shared" si="13"/>
        <v>-0.36228266666666664</v>
      </c>
      <c r="M69" s="5">
        <v>15</v>
      </c>
      <c r="N69" s="9">
        <f t="shared" si="16"/>
        <v>4500</v>
      </c>
      <c r="O69" s="9">
        <f t="shared" si="17"/>
        <v>19868.48</v>
      </c>
      <c r="P69" s="9">
        <f t="shared" si="14"/>
        <v>-15368.48</v>
      </c>
      <c r="Q69" s="18">
        <f t="shared" si="18"/>
        <v>-0.5122826666666667</v>
      </c>
    </row>
    <row r="70" spans="1:17" ht="30">
      <c r="A70" s="23" t="s">
        <v>132</v>
      </c>
      <c r="B70" s="5">
        <v>344686</v>
      </c>
      <c r="C70" s="6" t="s">
        <v>133</v>
      </c>
      <c r="D70" s="7">
        <v>109119.5</v>
      </c>
      <c r="E70" s="7">
        <v>16611.62</v>
      </c>
      <c r="F70" s="8">
        <v>203254</v>
      </c>
      <c r="G70" s="33" t="s">
        <v>5</v>
      </c>
      <c r="H70" s="23">
        <v>90</v>
      </c>
      <c r="I70" s="9">
        <f t="shared" si="15"/>
        <v>182928.6</v>
      </c>
      <c r="J70" s="9">
        <f t="shared" si="12"/>
        <v>125731.12</v>
      </c>
      <c r="K70" s="9">
        <f t="shared" si="11"/>
        <v>57197.48000000001</v>
      </c>
      <c r="L70" s="18">
        <f t="shared" si="13"/>
        <v>0.28140887756206523</v>
      </c>
      <c r="M70" s="5">
        <v>60</v>
      </c>
      <c r="N70" s="9">
        <f t="shared" si="16"/>
        <v>121952.4</v>
      </c>
      <c r="O70" s="9">
        <f t="shared" si="17"/>
        <v>125731.12</v>
      </c>
      <c r="P70" s="9">
        <f t="shared" si="14"/>
        <v>-3778.720000000001</v>
      </c>
      <c r="Q70" s="18">
        <f t="shared" si="18"/>
        <v>-0.018591122437934808</v>
      </c>
    </row>
    <row r="71" spans="1:17" ht="15">
      <c r="A71" s="23" t="s">
        <v>134</v>
      </c>
      <c r="B71" s="5">
        <v>344696</v>
      </c>
      <c r="C71" s="6" t="s">
        <v>135</v>
      </c>
      <c r="D71" s="7">
        <v>122311.5</v>
      </c>
      <c r="E71" s="7">
        <v>3208</v>
      </c>
      <c r="F71" s="8">
        <v>533589</v>
      </c>
      <c r="G71" s="33" t="s">
        <v>7</v>
      </c>
      <c r="H71" s="23">
        <v>30</v>
      </c>
      <c r="I71" s="9">
        <f t="shared" si="15"/>
        <v>160076.69999999998</v>
      </c>
      <c r="J71" s="9">
        <f t="shared" si="12"/>
        <v>125519.5</v>
      </c>
      <c r="K71" s="9">
        <f t="shared" si="11"/>
        <v>34557.19999999998</v>
      </c>
      <c r="L71" s="18">
        <f t="shared" si="13"/>
        <v>0.06476370389944318</v>
      </c>
      <c r="M71" s="5">
        <v>15</v>
      </c>
      <c r="N71" s="9">
        <f t="shared" si="16"/>
        <v>80038.34999999999</v>
      </c>
      <c r="O71" s="9">
        <f t="shared" si="17"/>
        <v>125519.5</v>
      </c>
      <c r="P71" s="9">
        <f t="shared" si="14"/>
        <v>-45481.15000000001</v>
      </c>
      <c r="Q71" s="18">
        <f t="shared" si="18"/>
        <v>-0.08523629610055682</v>
      </c>
    </row>
    <row r="72" spans="1:17" ht="15">
      <c r="A72" s="23" t="s">
        <v>136</v>
      </c>
      <c r="B72" s="5">
        <v>344697</v>
      </c>
      <c r="C72" s="6" t="s">
        <v>137</v>
      </c>
      <c r="D72" s="7">
        <v>34886.79</v>
      </c>
      <c r="E72" s="7">
        <v>0</v>
      </c>
      <c r="F72" s="8">
        <v>55000</v>
      </c>
      <c r="G72" s="33" t="s">
        <v>8</v>
      </c>
      <c r="H72" s="23">
        <v>100</v>
      </c>
      <c r="I72" s="9">
        <f t="shared" si="15"/>
        <v>55000</v>
      </c>
      <c r="J72" s="9">
        <f t="shared" si="12"/>
        <v>34886.79</v>
      </c>
      <c r="K72" s="9">
        <f t="shared" si="11"/>
        <v>20113.21</v>
      </c>
      <c r="L72" s="18">
        <f t="shared" si="13"/>
        <v>0.3656947272727273</v>
      </c>
      <c r="M72" s="5">
        <v>95</v>
      </c>
      <c r="N72" s="9">
        <f t="shared" si="16"/>
        <v>52250</v>
      </c>
      <c r="O72" s="9">
        <f t="shared" si="17"/>
        <v>34886.79</v>
      </c>
      <c r="P72" s="9">
        <f t="shared" si="14"/>
        <v>17363.21</v>
      </c>
      <c r="Q72" s="18">
        <f t="shared" si="18"/>
        <v>0.31569472727272724</v>
      </c>
    </row>
    <row r="73" spans="1:17" ht="15">
      <c r="A73" s="23">
        <v>344698</v>
      </c>
      <c r="B73" s="5">
        <v>344698</v>
      </c>
      <c r="C73" s="6" t="s">
        <v>138</v>
      </c>
      <c r="D73" s="7">
        <v>22815.37</v>
      </c>
      <c r="E73" s="7">
        <v>0</v>
      </c>
      <c r="F73" s="8">
        <v>22815</v>
      </c>
      <c r="G73" s="33" t="s">
        <v>8</v>
      </c>
      <c r="H73" s="23">
        <v>100</v>
      </c>
      <c r="I73" s="9">
        <f t="shared" si="15"/>
        <v>22815</v>
      </c>
      <c r="J73" s="9">
        <f t="shared" si="12"/>
        <v>22815.37</v>
      </c>
      <c r="K73" s="9">
        <f t="shared" si="11"/>
        <v>-0.36999999999898137</v>
      </c>
      <c r="L73" s="18">
        <f t="shared" si="13"/>
        <v>-1.62174008327408E-05</v>
      </c>
      <c r="M73" s="5">
        <v>95</v>
      </c>
      <c r="N73" s="9">
        <f t="shared" si="16"/>
        <v>21674.25</v>
      </c>
      <c r="O73" s="9">
        <f t="shared" si="17"/>
        <v>22815.37</v>
      </c>
      <c r="P73" s="9">
        <f t="shared" si="14"/>
        <v>-1141.119999999999</v>
      </c>
      <c r="Q73" s="18">
        <f t="shared" si="18"/>
        <v>-0.050016217400832744</v>
      </c>
    </row>
    <row r="74" spans="1:17" ht="15">
      <c r="A74" s="23" t="s">
        <v>139</v>
      </c>
      <c r="B74" s="5">
        <v>344699</v>
      </c>
      <c r="C74" s="6" t="s">
        <v>140</v>
      </c>
      <c r="D74" s="7">
        <v>46521.81</v>
      </c>
      <c r="E74" s="7">
        <v>0</v>
      </c>
      <c r="F74" s="8">
        <v>49828</v>
      </c>
      <c r="G74" s="33" t="s">
        <v>8</v>
      </c>
      <c r="H74" s="23">
        <v>100</v>
      </c>
      <c r="I74" s="9">
        <f t="shared" si="15"/>
        <v>49828</v>
      </c>
      <c r="J74" s="9">
        <f t="shared" si="12"/>
        <v>46521.81</v>
      </c>
      <c r="K74" s="9">
        <f t="shared" si="11"/>
        <v>3306.1900000000023</v>
      </c>
      <c r="L74" s="18">
        <f t="shared" si="13"/>
        <v>0.06635205105563143</v>
      </c>
      <c r="M74" s="5">
        <v>95</v>
      </c>
      <c r="N74" s="9">
        <f t="shared" si="16"/>
        <v>47336.6</v>
      </c>
      <c r="O74" s="9">
        <f t="shared" si="17"/>
        <v>46521.81</v>
      </c>
      <c r="P74" s="9">
        <f t="shared" si="14"/>
        <v>814.7900000000009</v>
      </c>
      <c r="Q74" s="18">
        <f t="shared" si="18"/>
        <v>0.016352051055631388</v>
      </c>
    </row>
    <row r="75" spans="1:17" ht="15">
      <c r="A75" s="23" t="s">
        <v>141</v>
      </c>
      <c r="B75" s="5">
        <v>344702</v>
      </c>
      <c r="C75" s="6" t="s">
        <v>142</v>
      </c>
      <c r="D75" s="7">
        <v>342318.62</v>
      </c>
      <c r="E75" s="7">
        <v>128480.5</v>
      </c>
      <c r="F75" s="8">
        <v>809415</v>
      </c>
      <c r="G75" s="33" t="s">
        <v>9</v>
      </c>
      <c r="H75" s="23">
        <v>30</v>
      </c>
      <c r="I75" s="9">
        <f t="shared" si="15"/>
        <v>242824.5</v>
      </c>
      <c r="J75" s="9">
        <f t="shared" si="12"/>
        <v>470799.12</v>
      </c>
      <c r="K75" s="9">
        <f t="shared" si="11"/>
        <v>-227974.62</v>
      </c>
      <c r="L75" s="18">
        <f t="shared" si="13"/>
        <v>-0.28165356461147867</v>
      </c>
      <c r="M75" s="5">
        <v>15</v>
      </c>
      <c r="N75" s="9">
        <f t="shared" si="16"/>
        <v>121412.25</v>
      </c>
      <c r="O75" s="9">
        <f t="shared" si="17"/>
        <v>470799.12</v>
      </c>
      <c r="P75" s="9">
        <f t="shared" si="14"/>
        <v>-349386.87</v>
      </c>
      <c r="Q75" s="18">
        <f t="shared" si="18"/>
        <v>-0.43165356461147864</v>
      </c>
    </row>
    <row r="76" spans="1:17" ht="30">
      <c r="A76" s="23">
        <v>344704</v>
      </c>
      <c r="B76" s="5">
        <v>344704</v>
      </c>
      <c r="C76" s="6" t="s">
        <v>143</v>
      </c>
      <c r="D76" s="7">
        <v>310125.02</v>
      </c>
      <c r="E76" s="7">
        <v>10640.92</v>
      </c>
      <c r="F76" s="8">
        <v>300311</v>
      </c>
      <c r="G76" s="33" t="s">
        <v>9</v>
      </c>
      <c r="H76" s="23">
        <v>30</v>
      </c>
      <c r="I76" s="9">
        <f t="shared" si="15"/>
        <v>90093.3</v>
      </c>
      <c r="J76" s="9">
        <f t="shared" si="12"/>
        <v>320765.94</v>
      </c>
      <c r="K76" s="9">
        <f t="shared" si="11"/>
        <v>-230672.64</v>
      </c>
      <c r="L76" s="18">
        <f t="shared" si="13"/>
        <v>-0.768112523350793</v>
      </c>
      <c r="M76" s="5">
        <v>15</v>
      </c>
      <c r="N76" s="9">
        <f t="shared" si="16"/>
        <v>45046.65</v>
      </c>
      <c r="O76" s="9">
        <f t="shared" si="17"/>
        <v>320765.94</v>
      </c>
      <c r="P76" s="9">
        <f t="shared" si="14"/>
        <v>-275719.29</v>
      </c>
      <c r="Q76" s="18">
        <f t="shared" si="18"/>
        <v>-0.918112523350793</v>
      </c>
    </row>
    <row r="77" spans="1:17" ht="15">
      <c r="A77" s="23">
        <v>344709</v>
      </c>
      <c r="B77" s="5">
        <v>344709</v>
      </c>
      <c r="C77" s="6" t="s">
        <v>144</v>
      </c>
      <c r="D77" s="7">
        <v>158223.59</v>
      </c>
      <c r="E77" s="7">
        <v>92499.395</v>
      </c>
      <c r="F77" s="8">
        <v>189445</v>
      </c>
      <c r="G77" s="33" t="s">
        <v>5</v>
      </c>
      <c r="H77" s="23">
        <v>90</v>
      </c>
      <c r="I77" s="9">
        <f t="shared" si="15"/>
        <v>170500.5</v>
      </c>
      <c r="J77" s="9">
        <f t="shared" si="12"/>
        <v>250722.985</v>
      </c>
      <c r="K77" s="9">
        <f t="shared" si="11"/>
        <v>-80222.48499999999</v>
      </c>
      <c r="L77" s="18">
        <f t="shared" si="13"/>
        <v>-0.42346055583414705</v>
      </c>
      <c r="M77" s="5">
        <v>60</v>
      </c>
      <c r="N77" s="9">
        <f t="shared" si="16"/>
        <v>113667</v>
      </c>
      <c r="O77" s="9">
        <f t="shared" si="17"/>
        <v>250722.985</v>
      </c>
      <c r="P77" s="9">
        <f t="shared" si="14"/>
        <v>-137055.985</v>
      </c>
      <c r="Q77" s="18">
        <f t="shared" si="18"/>
        <v>-0.723460555834147</v>
      </c>
    </row>
    <row r="78" spans="1:17" ht="30">
      <c r="A78" s="23" t="s">
        <v>145</v>
      </c>
      <c r="B78" s="5">
        <v>344730</v>
      </c>
      <c r="C78" s="6" t="s">
        <v>146</v>
      </c>
      <c r="D78" s="7">
        <v>342781.65</v>
      </c>
      <c r="E78" s="7">
        <v>1058692.875</v>
      </c>
      <c r="F78" s="8">
        <v>1516282</v>
      </c>
      <c r="G78" s="33" t="s">
        <v>5</v>
      </c>
      <c r="H78" s="23">
        <v>90</v>
      </c>
      <c r="I78" s="9">
        <f t="shared" si="15"/>
        <v>1364653.8</v>
      </c>
      <c r="J78" s="9">
        <f t="shared" si="12"/>
        <v>1401474.525</v>
      </c>
      <c r="K78" s="9">
        <f t="shared" si="11"/>
        <v>-36820.72499999986</v>
      </c>
      <c r="L78" s="18">
        <f t="shared" si="13"/>
        <v>-0.02428356005017527</v>
      </c>
      <c r="M78" s="5">
        <v>60</v>
      </c>
      <c r="N78" s="9">
        <f t="shared" si="16"/>
        <v>909769.2</v>
      </c>
      <c r="O78" s="9">
        <f t="shared" si="17"/>
        <v>1401474.525</v>
      </c>
      <c r="P78" s="9">
        <f t="shared" si="14"/>
        <v>-491705.32499999995</v>
      </c>
      <c r="Q78" s="18">
        <f t="shared" si="18"/>
        <v>-0.32428356005017533</v>
      </c>
    </row>
    <row r="79" spans="1:17" ht="15">
      <c r="A79" s="23" t="s">
        <v>147</v>
      </c>
      <c r="B79" s="5">
        <v>344734</v>
      </c>
      <c r="C79" s="6" t="s">
        <v>148</v>
      </c>
      <c r="D79" s="7">
        <v>46435.86</v>
      </c>
      <c r="E79" s="7">
        <v>0</v>
      </c>
      <c r="F79" s="8">
        <v>134756</v>
      </c>
      <c r="G79" s="33" t="s">
        <v>8</v>
      </c>
      <c r="H79" s="23">
        <v>100</v>
      </c>
      <c r="I79" s="9">
        <f t="shared" si="15"/>
        <v>134756</v>
      </c>
      <c r="J79" s="9">
        <f t="shared" si="12"/>
        <v>46435.86</v>
      </c>
      <c r="K79" s="9">
        <f t="shared" si="11"/>
        <v>88320.14</v>
      </c>
      <c r="L79" s="18">
        <f t="shared" si="13"/>
        <v>0.6554078482590756</v>
      </c>
      <c r="M79" s="5">
        <v>95</v>
      </c>
      <c r="N79" s="9">
        <f t="shared" si="16"/>
        <v>128018.2</v>
      </c>
      <c r="O79" s="9">
        <f t="shared" si="17"/>
        <v>46435.86</v>
      </c>
      <c r="P79" s="9">
        <f t="shared" si="14"/>
        <v>81582.34</v>
      </c>
      <c r="Q79" s="18">
        <f t="shared" si="18"/>
        <v>0.6054078482590757</v>
      </c>
    </row>
    <row r="80" spans="1:17" ht="30">
      <c r="A80" s="23">
        <v>344737</v>
      </c>
      <c r="B80" s="5" t="s">
        <v>149</v>
      </c>
      <c r="C80" s="6" t="s">
        <v>150</v>
      </c>
      <c r="D80" s="7">
        <v>29482.27</v>
      </c>
      <c r="E80" s="7">
        <v>62147</v>
      </c>
      <c r="F80" s="8">
        <v>100000</v>
      </c>
      <c r="G80" s="33" t="s">
        <v>9</v>
      </c>
      <c r="H80" s="23">
        <v>30</v>
      </c>
      <c r="I80" s="9">
        <f t="shared" si="15"/>
        <v>30000</v>
      </c>
      <c r="J80" s="9">
        <f t="shared" si="12"/>
        <v>91629.27</v>
      </c>
      <c r="K80" s="9">
        <f t="shared" si="11"/>
        <v>-61629.270000000004</v>
      </c>
      <c r="L80" s="18">
        <f t="shared" si="13"/>
        <v>-0.6162927</v>
      </c>
      <c r="M80" s="5">
        <v>15</v>
      </c>
      <c r="N80" s="9">
        <f t="shared" si="16"/>
        <v>15000</v>
      </c>
      <c r="O80" s="9">
        <f t="shared" si="17"/>
        <v>91629.27</v>
      </c>
      <c r="P80" s="9">
        <f t="shared" si="14"/>
        <v>-76629.27</v>
      </c>
      <c r="Q80" s="18">
        <f t="shared" si="18"/>
        <v>-0.7662927</v>
      </c>
    </row>
    <row r="81" spans="1:17" ht="30">
      <c r="A81" s="23" t="s">
        <v>151</v>
      </c>
      <c r="B81" s="5">
        <v>344749</v>
      </c>
      <c r="C81" s="6" t="s">
        <v>152</v>
      </c>
      <c r="D81" s="7">
        <v>61057.09</v>
      </c>
      <c r="E81" s="7">
        <v>0</v>
      </c>
      <c r="F81" s="8">
        <v>85817</v>
      </c>
      <c r="G81" s="33" t="s">
        <v>5</v>
      </c>
      <c r="H81" s="23">
        <v>90</v>
      </c>
      <c r="I81" s="9">
        <f t="shared" si="15"/>
        <v>77235.3</v>
      </c>
      <c r="J81" s="9">
        <f t="shared" si="12"/>
        <v>61057.09</v>
      </c>
      <c r="K81" s="9">
        <f t="shared" si="11"/>
        <v>16178.210000000006</v>
      </c>
      <c r="L81" s="18">
        <f t="shared" si="13"/>
        <v>0.18851987368470124</v>
      </c>
      <c r="M81" s="5">
        <v>60</v>
      </c>
      <c r="N81" s="9">
        <f t="shared" si="16"/>
        <v>51490.2</v>
      </c>
      <c r="O81" s="9">
        <f t="shared" si="17"/>
        <v>61057.09</v>
      </c>
      <c r="P81" s="9">
        <f t="shared" si="14"/>
        <v>-9566.89</v>
      </c>
      <c r="Q81" s="18">
        <f t="shared" si="18"/>
        <v>-0.11148012631529883</v>
      </c>
    </row>
    <row r="82" spans="1:17" ht="30">
      <c r="A82" s="23">
        <v>344752</v>
      </c>
      <c r="B82" s="5">
        <v>344752</v>
      </c>
      <c r="C82" s="6" t="s">
        <v>153</v>
      </c>
      <c r="D82" s="7">
        <v>13511.69</v>
      </c>
      <c r="E82" s="7">
        <v>0</v>
      </c>
      <c r="F82" s="8">
        <v>52575</v>
      </c>
      <c r="G82" s="33" t="s">
        <v>6</v>
      </c>
      <c r="H82" s="23">
        <v>30</v>
      </c>
      <c r="I82" s="9">
        <f t="shared" si="15"/>
        <v>15772.5</v>
      </c>
      <c r="J82" s="9">
        <f t="shared" si="12"/>
        <v>13511.69</v>
      </c>
      <c r="K82" s="9">
        <f t="shared" si="11"/>
        <v>2260.8099999999995</v>
      </c>
      <c r="L82" s="18">
        <f t="shared" si="13"/>
        <v>0.04300161673799333</v>
      </c>
      <c r="M82" s="5">
        <v>15</v>
      </c>
      <c r="N82" s="9">
        <f t="shared" si="16"/>
        <v>7886.25</v>
      </c>
      <c r="O82" s="9">
        <f t="shared" si="17"/>
        <v>13511.69</v>
      </c>
      <c r="P82" s="9">
        <f t="shared" si="14"/>
        <v>-5625.4400000000005</v>
      </c>
      <c r="Q82" s="18">
        <f t="shared" si="18"/>
        <v>-0.10699838326200667</v>
      </c>
    </row>
    <row r="83" spans="1:17" ht="15">
      <c r="A83" s="23">
        <v>344757</v>
      </c>
      <c r="B83" s="5">
        <v>344757</v>
      </c>
      <c r="C83" s="6" t="s">
        <v>102</v>
      </c>
      <c r="D83" s="7">
        <v>188361.64</v>
      </c>
      <c r="E83" s="7">
        <v>103464.795</v>
      </c>
      <c r="F83" s="8">
        <v>163165</v>
      </c>
      <c r="G83" s="33" t="s">
        <v>5</v>
      </c>
      <c r="H83" s="23">
        <v>90</v>
      </c>
      <c r="I83" s="9">
        <f t="shared" si="15"/>
        <v>146848.5</v>
      </c>
      <c r="J83" s="9">
        <f t="shared" si="12"/>
        <v>291826.435</v>
      </c>
      <c r="K83" s="9">
        <f t="shared" si="11"/>
        <v>-144977.935</v>
      </c>
      <c r="L83" s="18">
        <f t="shared" si="13"/>
        <v>-0.8885357460239635</v>
      </c>
      <c r="M83" s="5">
        <v>60</v>
      </c>
      <c r="N83" s="9">
        <f t="shared" si="16"/>
        <v>97899</v>
      </c>
      <c r="O83" s="9">
        <f t="shared" si="17"/>
        <v>291826.435</v>
      </c>
      <c r="P83" s="9">
        <f t="shared" si="14"/>
        <v>-193927.435</v>
      </c>
      <c r="Q83" s="18">
        <f t="shared" si="18"/>
        <v>-1.1885357460239634</v>
      </c>
    </row>
    <row r="84" spans="1:17" ht="30">
      <c r="A84" s="23">
        <v>344758</v>
      </c>
      <c r="B84" s="5">
        <v>344758</v>
      </c>
      <c r="C84" s="6" t="s">
        <v>154</v>
      </c>
      <c r="D84" s="7">
        <v>11236.98</v>
      </c>
      <c r="E84" s="7">
        <v>9715</v>
      </c>
      <c r="F84" s="8">
        <v>59140</v>
      </c>
      <c r="G84" s="33" t="s">
        <v>7</v>
      </c>
      <c r="H84" s="23">
        <v>30</v>
      </c>
      <c r="I84" s="9">
        <f t="shared" si="15"/>
        <v>17742</v>
      </c>
      <c r="J84" s="9">
        <f t="shared" si="12"/>
        <v>20951.98</v>
      </c>
      <c r="K84" s="9">
        <f t="shared" si="11"/>
        <v>-3209.9799999999996</v>
      </c>
      <c r="L84" s="18">
        <f t="shared" si="13"/>
        <v>-0.05427764626310449</v>
      </c>
      <c r="M84" s="5">
        <v>15</v>
      </c>
      <c r="N84" s="9">
        <f t="shared" si="16"/>
        <v>8871</v>
      </c>
      <c r="O84" s="9">
        <f t="shared" si="17"/>
        <v>20951.98</v>
      </c>
      <c r="P84" s="9">
        <f t="shared" si="14"/>
        <v>-12080.98</v>
      </c>
      <c r="Q84" s="18">
        <f t="shared" si="18"/>
        <v>-0.2042776462631045</v>
      </c>
    </row>
    <row r="85" spans="1:17" ht="30">
      <c r="A85" s="23">
        <v>344763</v>
      </c>
      <c r="B85" s="5">
        <v>344763</v>
      </c>
      <c r="C85" s="6" t="s">
        <v>155</v>
      </c>
      <c r="D85" s="7">
        <v>17760.61</v>
      </c>
      <c r="E85" s="7">
        <v>0</v>
      </c>
      <c r="F85" s="8">
        <v>86917</v>
      </c>
      <c r="G85" s="33" t="s">
        <v>8</v>
      </c>
      <c r="H85" s="23">
        <v>100</v>
      </c>
      <c r="I85" s="9">
        <f t="shared" si="15"/>
        <v>86917</v>
      </c>
      <c r="J85" s="9">
        <f t="shared" si="12"/>
        <v>17760.61</v>
      </c>
      <c r="K85" s="9">
        <f t="shared" si="11"/>
        <v>69156.39</v>
      </c>
      <c r="L85" s="18">
        <f t="shared" si="13"/>
        <v>0.7956601125211409</v>
      </c>
      <c r="M85" s="5">
        <v>95</v>
      </c>
      <c r="N85" s="9">
        <f t="shared" si="16"/>
        <v>82571.15</v>
      </c>
      <c r="O85" s="9">
        <f t="shared" si="17"/>
        <v>17760.61</v>
      </c>
      <c r="P85" s="9">
        <f t="shared" si="14"/>
        <v>64810.53999999999</v>
      </c>
      <c r="Q85" s="18">
        <f t="shared" si="18"/>
        <v>0.7456601125211408</v>
      </c>
    </row>
    <row r="86" spans="1:17" ht="15">
      <c r="A86" s="23">
        <v>344765</v>
      </c>
      <c r="B86" s="5">
        <v>344765</v>
      </c>
      <c r="C86" s="6" t="s">
        <v>156</v>
      </c>
      <c r="D86" s="7">
        <v>10464.59</v>
      </c>
      <c r="E86" s="7">
        <v>0</v>
      </c>
      <c r="F86" s="8">
        <v>16760</v>
      </c>
      <c r="G86" s="33" t="s">
        <v>8</v>
      </c>
      <c r="H86" s="23">
        <v>100</v>
      </c>
      <c r="I86" s="9">
        <f t="shared" si="15"/>
        <v>16760</v>
      </c>
      <c r="J86" s="9">
        <f t="shared" si="12"/>
        <v>10464.59</v>
      </c>
      <c r="K86" s="9">
        <f t="shared" si="11"/>
        <v>6295.41</v>
      </c>
      <c r="L86" s="18">
        <f t="shared" si="13"/>
        <v>0.3756211217183771</v>
      </c>
      <c r="M86" s="5">
        <v>95</v>
      </c>
      <c r="N86" s="9">
        <f t="shared" si="16"/>
        <v>15922</v>
      </c>
      <c r="O86" s="9">
        <f t="shared" si="17"/>
        <v>10464.59</v>
      </c>
      <c r="P86" s="9">
        <f t="shared" si="14"/>
        <v>5457.41</v>
      </c>
      <c r="Q86" s="18">
        <f t="shared" si="18"/>
        <v>0.3256211217183771</v>
      </c>
    </row>
    <row r="87" spans="1:17" ht="30">
      <c r="A87" s="23">
        <v>344766</v>
      </c>
      <c r="B87" s="5">
        <v>344766</v>
      </c>
      <c r="C87" s="6" t="s">
        <v>157</v>
      </c>
      <c r="D87" s="7">
        <v>11289.7</v>
      </c>
      <c r="E87" s="7">
        <v>13643.625</v>
      </c>
      <c r="F87" s="8">
        <v>890000</v>
      </c>
      <c r="G87" s="33" t="s">
        <v>9</v>
      </c>
      <c r="H87" s="23">
        <v>30</v>
      </c>
      <c r="I87" s="9">
        <f t="shared" si="15"/>
        <v>267000</v>
      </c>
      <c r="J87" s="9">
        <f t="shared" si="12"/>
        <v>24933.325</v>
      </c>
      <c r="K87" s="9">
        <f t="shared" si="11"/>
        <v>242066.675</v>
      </c>
      <c r="L87" s="18">
        <f t="shared" si="13"/>
        <v>0.2719850280898876</v>
      </c>
      <c r="M87" s="5">
        <v>15</v>
      </c>
      <c r="N87" s="9">
        <f t="shared" si="16"/>
        <v>133500</v>
      </c>
      <c r="O87" s="9">
        <f t="shared" si="17"/>
        <v>24933.325</v>
      </c>
      <c r="P87" s="9">
        <f t="shared" si="14"/>
        <v>108566.675</v>
      </c>
      <c r="Q87" s="18">
        <f t="shared" si="18"/>
        <v>0.12198502808988765</v>
      </c>
    </row>
    <row r="88" spans="1:17" ht="30">
      <c r="A88" s="23">
        <v>344778</v>
      </c>
      <c r="B88" s="5">
        <v>344778</v>
      </c>
      <c r="C88" s="6" t="s">
        <v>158</v>
      </c>
      <c r="D88" s="7">
        <v>13934.52</v>
      </c>
      <c r="E88" s="7">
        <v>0</v>
      </c>
      <c r="F88" s="8">
        <v>72335</v>
      </c>
      <c r="G88" s="33" t="s">
        <v>8</v>
      </c>
      <c r="H88" s="23">
        <v>100</v>
      </c>
      <c r="I88" s="9">
        <f t="shared" si="15"/>
        <v>72335</v>
      </c>
      <c r="J88" s="9">
        <f t="shared" si="12"/>
        <v>13934.52</v>
      </c>
      <c r="K88" s="9">
        <f t="shared" si="11"/>
        <v>58400.479999999996</v>
      </c>
      <c r="L88" s="18">
        <f t="shared" si="13"/>
        <v>0.8073613050390543</v>
      </c>
      <c r="M88" s="5">
        <v>95</v>
      </c>
      <c r="N88" s="9">
        <f t="shared" si="16"/>
        <v>68718.25</v>
      </c>
      <c r="O88" s="9">
        <f t="shared" si="17"/>
        <v>13934.52</v>
      </c>
      <c r="P88" s="9">
        <f t="shared" si="14"/>
        <v>54783.729999999996</v>
      </c>
      <c r="Q88" s="18">
        <f t="shared" si="18"/>
        <v>0.7573613050390543</v>
      </c>
    </row>
    <row r="89" spans="1:17" ht="15">
      <c r="A89" s="23">
        <v>344781</v>
      </c>
      <c r="B89" s="5">
        <v>344781</v>
      </c>
      <c r="C89" s="6" t="s">
        <v>159</v>
      </c>
      <c r="D89" s="7">
        <v>3996.14</v>
      </c>
      <c r="E89" s="7">
        <v>0</v>
      </c>
      <c r="F89" s="8">
        <v>79475</v>
      </c>
      <c r="G89" s="33" t="s">
        <v>7</v>
      </c>
      <c r="H89" s="23">
        <v>30</v>
      </c>
      <c r="I89" s="9">
        <f t="shared" si="15"/>
        <v>23842.5</v>
      </c>
      <c r="J89" s="9">
        <f t="shared" si="12"/>
        <v>3996.14</v>
      </c>
      <c r="K89" s="9">
        <f t="shared" si="11"/>
        <v>19846.36</v>
      </c>
      <c r="L89" s="18">
        <f t="shared" si="13"/>
        <v>0.24971827618748035</v>
      </c>
      <c r="M89" s="5">
        <v>15</v>
      </c>
      <c r="N89" s="9">
        <f t="shared" si="16"/>
        <v>11921.25</v>
      </c>
      <c r="O89" s="9">
        <f t="shared" si="17"/>
        <v>3996.14</v>
      </c>
      <c r="P89" s="9">
        <f t="shared" si="14"/>
        <v>7925.110000000001</v>
      </c>
      <c r="Q89" s="18">
        <f t="shared" si="18"/>
        <v>0.09971827618748035</v>
      </c>
    </row>
    <row r="90" spans="1:17" ht="30">
      <c r="A90" s="23">
        <v>344801</v>
      </c>
      <c r="B90" s="5">
        <v>344801</v>
      </c>
      <c r="C90" s="6" t="s">
        <v>160</v>
      </c>
      <c r="D90" s="7">
        <v>17043.42</v>
      </c>
      <c r="E90" s="7">
        <v>29803.2</v>
      </c>
      <c r="F90" s="8">
        <v>314515</v>
      </c>
      <c r="G90" s="33" t="s">
        <v>7</v>
      </c>
      <c r="H90" s="23">
        <v>30</v>
      </c>
      <c r="I90" s="9">
        <f t="shared" si="15"/>
        <v>94354.5</v>
      </c>
      <c r="J90" s="9">
        <f t="shared" si="12"/>
        <v>46846.619999999995</v>
      </c>
      <c r="K90" s="9">
        <f t="shared" si="11"/>
        <v>47507.880000000005</v>
      </c>
      <c r="L90" s="18">
        <f t="shared" si="13"/>
        <v>0.15105123761982736</v>
      </c>
      <c r="M90" s="5">
        <v>15</v>
      </c>
      <c r="N90" s="9">
        <f t="shared" si="16"/>
        <v>47177.25</v>
      </c>
      <c r="O90" s="9">
        <f t="shared" si="17"/>
        <v>46846.619999999995</v>
      </c>
      <c r="P90" s="9">
        <f t="shared" si="14"/>
        <v>330.63000000000466</v>
      </c>
      <c r="Q90" s="18">
        <f t="shared" si="18"/>
        <v>0.001051237619827368</v>
      </c>
    </row>
    <row r="91" spans="1:17" ht="30">
      <c r="A91" s="23">
        <v>344803</v>
      </c>
      <c r="B91" s="5">
        <v>344803</v>
      </c>
      <c r="C91" s="6" t="s">
        <v>161</v>
      </c>
      <c r="D91" s="7">
        <v>34256.18</v>
      </c>
      <c r="E91" s="7">
        <v>0</v>
      </c>
      <c r="F91" s="8">
        <v>80000</v>
      </c>
      <c r="G91" s="33" t="s">
        <v>8</v>
      </c>
      <c r="H91" s="23">
        <v>100</v>
      </c>
      <c r="I91" s="9">
        <f t="shared" si="15"/>
        <v>80000</v>
      </c>
      <c r="J91" s="9">
        <f t="shared" si="12"/>
        <v>34256.18</v>
      </c>
      <c r="K91" s="9">
        <f t="shared" si="11"/>
        <v>45743.82</v>
      </c>
      <c r="L91" s="18">
        <f t="shared" si="13"/>
        <v>0.57179775</v>
      </c>
      <c r="M91" s="5">
        <v>95</v>
      </c>
      <c r="N91" s="9">
        <f t="shared" si="16"/>
        <v>76000</v>
      </c>
      <c r="O91" s="9">
        <f t="shared" si="17"/>
        <v>34256.18</v>
      </c>
      <c r="P91" s="9">
        <f t="shared" si="14"/>
        <v>41743.82</v>
      </c>
      <c r="Q91" s="18">
        <f t="shared" si="18"/>
        <v>0.52179775</v>
      </c>
    </row>
    <row r="92" spans="1:17" ht="30">
      <c r="A92" s="23">
        <v>344804</v>
      </c>
      <c r="B92" s="5">
        <v>344804</v>
      </c>
      <c r="C92" s="6" t="s">
        <v>162</v>
      </c>
      <c r="D92" s="7">
        <v>35465.93</v>
      </c>
      <c r="E92" s="7">
        <v>20100</v>
      </c>
      <c r="F92" s="8">
        <v>718265</v>
      </c>
      <c r="G92" s="33" t="s">
        <v>7</v>
      </c>
      <c r="H92" s="23">
        <v>30</v>
      </c>
      <c r="I92" s="9">
        <f t="shared" si="15"/>
        <v>215479.5</v>
      </c>
      <c r="J92" s="9">
        <f t="shared" si="12"/>
        <v>55565.93</v>
      </c>
      <c r="K92" s="9">
        <f t="shared" si="11"/>
        <v>159913.57</v>
      </c>
      <c r="L92" s="18">
        <f t="shared" si="13"/>
        <v>0.22263867792527828</v>
      </c>
      <c r="M92" s="5">
        <v>15</v>
      </c>
      <c r="N92" s="9">
        <f t="shared" si="16"/>
        <v>107739.75</v>
      </c>
      <c r="O92" s="9">
        <f t="shared" si="17"/>
        <v>55565.93</v>
      </c>
      <c r="P92" s="9">
        <f t="shared" si="14"/>
        <v>52173.82</v>
      </c>
      <c r="Q92" s="18">
        <f t="shared" si="18"/>
        <v>0.07263867792527827</v>
      </c>
    </row>
    <row r="93" spans="1:17" ht="30">
      <c r="A93" s="23">
        <v>344806</v>
      </c>
      <c r="B93" s="5">
        <v>344806</v>
      </c>
      <c r="C93" s="6" t="s">
        <v>163</v>
      </c>
      <c r="D93" s="7">
        <v>22275.95</v>
      </c>
      <c r="E93" s="7">
        <v>40710.395</v>
      </c>
      <c r="F93" s="8">
        <v>107068</v>
      </c>
      <c r="G93" s="33" t="s">
        <v>8</v>
      </c>
      <c r="H93" s="23">
        <v>100</v>
      </c>
      <c r="I93" s="9">
        <f t="shared" si="15"/>
        <v>107068</v>
      </c>
      <c r="J93" s="9">
        <f t="shared" si="12"/>
        <v>62986.345</v>
      </c>
      <c r="K93" s="9">
        <f t="shared" si="11"/>
        <v>44081.655</v>
      </c>
      <c r="L93" s="18">
        <f t="shared" si="13"/>
        <v>0.41171643254753987</v>
      </c>
      <c r="M93" s="5">
        <v>95</v>
      </c>
      <c r="N93" s="9">
        <f t="shared" si="16"/>
        <v>101714.59999999999</v>
      </c>
      <c r="O93" s="9">
        <f t="shared" si="17"/>
        <v>62986.345</v>
      </c>
      <c r="P93" s="9">
        <f t="shared" si="14"/>
        <v>38728.25499999999</v>
      </c>
      <c r="Q93" s="18">
        <f t="shared" si="18"/>
        <v>0.36171643254753977</v>
      </c>
    </row>
    <row r="94" spans="1:17" ht="30">
      <c r="A94" s="23">
        <v>344807</v>
      </c>
      <c r="B94" s="5">
        <v>344807</v>
      </c>
      <c r="C94" s="6" t="s">
        <v>164</v>
      </c>
      <c r="D94" s="7">
        <v>21980.04</v>
      </c>
      <c r="E94" s="7">
        <v>0</v>
      </c>
      <c r="F94" s="8">
        <v>22000</v>
      </c>
      <c r="G94" s="33" t="s">
        <v>8</v>
      </c>
      <c r="H94" s="23">
        <v>100</v>
      </c>
      <c r="I94" s="9">
        <f t="shared" si="15"/>
        <v>22000</v>
      </c>
      <c r="J94" s="9">
        <f t="shared" si="12"/>
        <v>21980.04</v>
      </c>
      <c r="K94" s="9">
        <f t="shared" si="11"/>
        <v>19.959999999999127</v>
      </c>
      <c r="L94" s="18">
        <f t="shared" si="13"/>
        <v>0.0009072727272726876</v>
      </c>
      <c r="M94" s="5">
        <v>95</v>
      </c>
      <c r="N94" s="9">
        <f t="shared" si="16"/>
        <v>20900</v>
      </c>
      <c r="O94" s="9">
        <f t="shared" si="17"/>
        <v>21980.04</v>
      </c>
      <c r="P94" s="9">
        <f t="shared" si="14"/>
        <v>-1080.0400000000009</v>
      </c>
      <c r="Q94" s="18">
        <f t="shared" si="18"/>
        <v>-0.049092727272727316</v>
      </c>
    </row>
    <row r="95" spans="1:17" ht="30">
      <c r="A95" s="23">
        <v>344808</v>
      </c>
      <c r="B95" s="5">
        <v>344808</v>
      </c>
      <c r="C95" s="6" t="s">
        <v>165</v>
      </c>
      <c r="D95" s="7">
        <v>20712.19</v>
      </c>
      <c r="E95" s="7">
        <v>0</v>
      </c>
      <c r="F95" s="8">
        <v>69269</v>
      </c>
      <c r="G95" s="33" t="s">
        <v>8</v>
      </c>
      <c r="H95" s="23">
        <v>100</v>
      </c>
      <c r="I95" s="9">
        <f t="shared" si="15"/>
        <v>69269</v>
      </c>
      <c r="J95" s="9">
        <f t="shared" si="12"/>
        <v>20712.19</v>
      </c>
      <c r="K95" s="9">
        <f t="shared" si="11"/>
        <v>48556.81</v>
      </c>
      <c r="L95" s="18">
        <f t="shared" si="13"/>
        <v>0.7009890427175215</v>
      </c>
      <c r="M95" s="5">
        <v>95</v>
      </c>
      <c r="N95" s="9">
        <f t="shared" si="16"/>
        <v>65805.55</v>
      </c>
      <c r="O95" s="9">
        <f t="shared" si="17"/>
        <v>20712.19</v>
      </c>
      <c r="P95" s="9">
        <f t="shared" si="14"/>
        <v>45093.36</v>
      </c>
      <c r="Q95" s="18">
        <f t="shared" si="18"/>
        <v>0.6509890427175216</v>
      </c>
    </row>
    <row r="96" spans="1:17" ht="30">
      <c r="A96" s="23">
        <v>344810</v>
      </c>
      <c r="B96" s="5">
        <v>344810</v>
      </c>
      <c r="C96" s="6" t="s">
        <v>166</v>
      </c>
      <c r="D96" s="7">
        <v>18633.36</v>
      </c>
      <c r="E96" s="7">
        <v>21294.6</v>
      </c>
      <c r="F96" s="8">
        <v>306834</v>
      </c>
      <c r="G96" s="33" t="s">
        <v>7</v>
      </c>
      <c r="H96" s="23">
        <v>30</v>
      </c>
      <c r="I96" s="9">
        <f t="shared" si="15"/>
        <v>92050.2</v>
      </c>
      <c r="J96" s="9">
        <f t="shared" si="12"/>
        <v>39927.96</v>
      </c>
      <c r="K96" s="9">
        <f t="shared" si="11"/>
        <v>52122.24</v>
      </c>
      <c r="L96" s="18">
        <f t="shared" si="13"/>
        <v>0.16987113553256808</v>
      </c>
      <c r="M96" s="5">
        <v>15</v>
      </c>
      <c r="N96" s="9">
        <f t="shared" si="16"/>
        <v>46025.1</v>
      </c>
      <c r="O96" s="9">
        <f t="shared" si="17"/>
        <v>39927.96</v>
      </c>
      <c r="P96" s="9">
        <f t="shared" si="14"/>
        <v>6097.139999999999</v>
      </c>
      <c r="Q96" s="18">
        <f t="shared" si="18"/>
        <v>0.019871135532568095</v>
      </c>
    </row>
    <row r="97" spans="1:17" ht="30">
      <c r="A97" s="23">
        <v>344814</v>
      </c>
      <c r="B97" s="5">
        <v>344814</v>
      </c>
      <c r="C97" s="6" t="s">
        <v>167</v>
      </c>
      <c r="D97" s="7">
        <v>36096.7</v>
      </c>
      <c r="E97" s="7">
        <v>42577.5</v>
      </c>
      <c r="F97" s="8">
        <v>1349700</v>
      </c>
      <c r="G97" s="33" t="s">
        <v>6</v>
      </c>
      <c r="H97" s="23">
        <v>30</v>
      </c>
      <c r="I97" s="9">
        <f t="shared" si="15"/>
        <v>404910</v>
      </c>
      <c r="J97" s="9">
        <f t="shared" si="12"/>
        <v>78674.2</v>
      </c>
      <c r="K97" s="9">
        <f t="shared" si="11"/>
        <v>326235.8</v>
      </c>
      <c r="L97" s="18">
        <f t="shared" si="13"/>
        <v>0.24170986145069273</v>
      </c>
      <c r="M97" s="5">
        <v>15</v>
      </c>
      <c r="N97" s="9">
        <f t="shared" si="16"/>
        <v>202455</v>
      </c>
      <c r="O97" s="9">
        <f t="shared" si="17"/>
        <v>78674.2</v>
      </c>
      <c r="P97" s="9">
        <f t="shared" si="14"/>
        <v>123780.8</v>
      </c>
      <c r="Q97" s="18">
        <f t="shared" si="18"/>
        <v>0.09170986145069275</v>
      </c>
    </row>
    <row r="98" spans="1:17" ht="15.75" thickBot="1">
      <c r="A98" s="24"/>
      <c r="B98" s="25"/>
      <c r="C98" s="26"/>
      <c r="D98" s="20">
        <f>SUM(D2:D97)</f>
        <v>16670939.539999995</v>
      </c>
      <c r="E98" s="20">
        <f>SUM(E2:E97)</f>
        <v>7734019.235000001</v>
      </c>
      <c r="F98" s="20">
        <f>SUM(F2:F97)</f>
        <v>49932394</v>
      </c>
      <c r="G98" s="19"/>
      <c r="H98" s="34"/>
      <c r="I98" s="20">
        <f>SUM(I2:I97)</f>
        <v>32533647.80000001</v>
      </c>
      <c r="J98" s="20">
        <f>SUM(J2:J97)</f>
        <v>24404958.775</v>
      </c>
      <c r="K98" s="20">
        <f>SUM(K2:K97)</f>
        <v>8128689.025000001</v>
      </c>
      <c r="L98" s="21">
        <f>K98/F98</f>
        <v>0.1627938973845316</v>
      </c>
      <c r="M98" s="19"/>
      <c r="N98" s="20">
        <f>SUM(N2:N97)</f>
        <v>21447857.94999999</v>
      </c>
      <c r="O98" s="20">
        <f>SUM(O2:O97)</f>
        <v>24404958.775</v>
      </c>
      <c r="P98" s="20">
        <f>SUM(P2:P97)</f>
        <v>-2957100.8250000016</v>
      </c>
      <c r="Q98" s="21">
        <f>P98/F98</f>
        <v>-0.05922209187486588</v>
      </c>
    </row>
    <row r="99" spans="3:7" ht="15">
      <c r="C99" s="10"/>
      <c r="D99" s="15"/>
      <c r="F99" s="29"/>
      <c r="G99" s="12"/>
    </row>
    <row r="100" spans="2:7" ht="15">
      <c r="B100" s="11" t="s">
        <v>175</v>
      </c>
      <c r="C100" s="35" t="s">
        <v>183</v>
      </c>
      <c r="D100" s="15"/>
      <c r="F100" s="30"/>
      <c r="G100" s="12"/>
    </row>
    <row r="101" spans="3:7" ht="15">
      <c r="C101" s="30" t="s">
        <v>173</v>
      </c>
      <c r="D101" s="15"/>
      <c r="F101" s="30"/>
      <c r="G101" s="12"/>
    </row>
    <row r="102" spans="3:13" ht="15">
      <c r="C102" s="30" t="s">
        <v>171</v>
      </c>
      <c r="D102" s="15"/>
      <c r="F102" s="28"/>
      <c r="H102" s="27"/>
      <c r="M102" s="27"/>
    </row>
    <row r="103" spans="3:13" ht="15">
      <c r="C103" s="30" t="s">
        <v>172</v>
      </c>
      <c r="D103" s="31"/>
      <c r="E103" s="31"/>
      <c r="F103" s="31"/>
      <c r="H103" s="27"/>
      <c r="M103" s="27"/>
    </row>
    <row r="104" spans="3:13" ht="15">
      <c r="C104" s="37" t="s">
        <v>184</v>
      </c>
      <c r="D104" s="37"/>
      <c r="E104" s="31"/>
      <c r="F104" s="31"/>
      <c r="H104" s="27"/>
      <c r="M104" s="27"/>
    </row>
    <row r="105" spans="3:6" ht="15">
      <c r="C105" s="36" t="s">
        <v>170</v>
      </c>
      <c r="D105" s="36"/>
      <c r="E105" s="36"/>
      <c r="F105" s="31"/>
    </row>
    <row r="106" spans="3:5" ht="15">
      <c r="C106" s="36" t="s">
        <v>168</v>
      </c>
      <c r="D106" s="36"/>
      <c r="E106" s="36"/>
    </row>
    <row r="107" spans="3:5" ht="15">
      <c r="C107" s="36" t="s">
        <v>169</v>
      </c>
      <c r="D107" s="36"/>
      <c r="E107" s="36"/>
    </row>
  </sheetData>
  <sheetProtection/>
  <mergeCells count="4">
    <mergeCell ref="C106:E106"/>
    <mergeCell ref="C107:E107"/>
    <mergeCell ref="C104:D104"/>
    <mergeCell ref="C105:E105"/>
  </mergeCells>
  <printOptions/>
  <pageMargins left="0.7" right="0.7" top="0.75" bottom="0.75" header="0.3" footer="0.3"/>
  <pageSetup fitToHeight="0" fitToWidth="1" horizontalDpi="600" verticalDpi="600" orientation="landscape" pageOrder="overThenDown" paperSize="17" scale="73" r:id="rId1"/>
  <headerFooter>
    <oddHeader>&amp;LAs of 9/30/2011&amp;C&amp;"-,Bold"&amp;14 30-60-10 Performance Targets by Phase&amp;RAttachment C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Pedroz, Melani</cp:lastModifiedBy>
  <cp:lastPrinted>2012-02-28T22:50:51Z</cp:lastPrinted>
  <dcterms:created xsi:type="dcterms:W3CDTF">2011-10-31T22:38:28Z</dcterms:created>
  <dcterms:modified xsi:type="dcterms:W3CDTF">2012-03-16T15:16:26Z</dcterms:modified>
  <cp:category/>
  <cp:version/>
  <cp:contentType/>
  <cp:contentStatus/>
</cp:coreProperties>
</file>