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65461" yWindow="285" windowWidth="22920" windowHeight="9435" activeTab="0"/>
  </bookViews>
  <sheets>
    <sheet name="3a.  Simple Form Fiscal Note" sheetId="1" r:id="rId1"/>
    <sheet name="1.  Instructions" sheetId="3" r:id="rId2"/>
    <sheet name="2a.  Simple Form Data Entry" sheetId="2" r:id="rId3"/>
    <sheet name="2b.  Complex Form Data Entry" sheetId="9" r:id="rId4"/>
    <sheet name="3b.  Complex Form Fiscal Note" sheetId="10" r:id="rId5"/>
  </sheets>
  <definedNames>
    <definedName name="_xlnm.Print_Area" localSheetId="0">'3a.  Simple Form Fiscal Note'!$A$1:$S$121</definedName>
    <definedName name="_xlnm.Print_Area" localSheetId="4">'3b.  Complex Form Fiscal Note'!$A$1:$S$133</definedName>
  </definedNames>
  <calcPr calcId="145621"/>
</workbook>
</file>

<file path=xl/sharedStrings.xml><?xml version="1.0" encoding="utf-8"?>
<sst xmlns="http://schemas.openxmlformats.org/spreadsheetml/2006/main" count="696" uniqueCount="185">
  <si>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</si>
  <si>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</si>
  <si>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</si>
  <si>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</si>
  <si>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</si>
  <si>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</si>
  <si>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</si>
  <si>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</si>
  <si>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</si>
  <si>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</si>
  <si>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</si>
  <si>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</si>
  <si>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</si>
  <si>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</si>
  <si>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</si>
  <si>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</si>
  <si>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</si>
  <si>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</si>
  <si>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</si>
  <si>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</si>
  <si>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</si>
  <si>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</si>
  <si>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</si>
  <si>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</si>
  <si>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</si>
  <si>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</si>
  <si>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</si>
  <si>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</si>
  <si>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</si>
  <si>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</si>
  <si>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</si>
  <si>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</si>
  <si>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</si>
  <si>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</si>
  <si>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</si>
  <si>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</si>
  <si>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</si>
  <si>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</si>
  <si>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</si>
  <si>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</si>
  <si>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</si>
  <si>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</si>
  <si>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</si>
  <si>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</si>
  <si>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</si>
  <si>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</si>
  <si>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</si>
  <si>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</si>
  <si>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</si>
  <si>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</si>
  <si>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</si>
  <si>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</si>
  <si>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</si>
  <si>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</si>
  <si>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</si>
  <si>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</si>
  <si>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</si>
  <si>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</si>
  <si>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</si>
  <si>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</si>
  <si>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</si>
  <si>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</si>
  <si>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</si>
  <si>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</si>
  <si>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</si>
  <si>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</si>
  <si>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</si>
  <si>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</si>
  <si>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</si>
  <si>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</si>
  <si>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</si>
  <si>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</si>
  <si>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</si>
  <si>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</si>
  <si>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</si>
  <si>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</si>
  <si>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</si>
  <si>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</si>
  <si>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</si>
  <si>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</si>
  <si>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</si>
  <si>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</si>
  <si>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</si>
  <si>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</si>
  <si>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</si>
  <si>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</si>
  <si>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</si>
  <si>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</si>
  <si>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</si>
  <si>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</si>
  <si>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</si>
  <si>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</si>
  <si>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</si>
  <si>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</si>
  <si>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</si>
  <si>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</si>
  <si>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</si>
  <si>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</si>
  <si>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</si>
  <si>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</si>
  <si>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</si>
  <si>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</si>
  <si>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</si>
  <si>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</si>
  <si>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</si>
  <si>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</si>
  <si>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</si>
  <si>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</si>
  <si>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</si>
  <si>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</si>
  <si>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</si>
  <si>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</si>
  <si>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</si>
  <si>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</si>
  <si>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</si>
  <si>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</si>
  <si>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</si>
  <si>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</si>
  <si>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</si>
  <si>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</si>
  <si>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</si>
  <si>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</si>
  <si>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</si>
  <si>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</si>
  <si>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</si>
  <si>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</si>
  <si>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</si>
  <si>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</si>
  <si>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</si>
  <si>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</si>
  <si>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</si>
  <si>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</si>
  <si>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</si>
  <si>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</si>
  <si>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</si>
  <si>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</si>
  <si>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</si>
  <si>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</si>
  <si>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</si>
  <si>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</si>
  <si>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</si>
  <si>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</si>
  <si>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</si>
  <si>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</si>
  <si>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</si>
  <si>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</si>
  <si>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</si>
  <si>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</si>
  <si>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</si>
  <si>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</si>
  <si>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</si>
  <si>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</si>
  <si>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</si>
  <si>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</si>
  <si>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</si>
  <si>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</si>
  <si>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</si>
  <si>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DOT Roads; DES/FMD/RES</t>
  </si>
  <si>
    <t>Sale</t>
  </si>
  <si>
    <t>Stand Alone</t>
  </si>
  <si>
    <t>Carolyn Mock/Steve Rizika</t>
  </si>
  <si>
    <t>07/27/2015</t>
  </si>
  <si>
    <t>N/A</t>
  </si>
  <si>
    <t>An NPV analysis was not performed because this is a surplus property sale</t>
  </si>
  <si>
    <t>Sale of 18219 140th Ave SE Parcel 342305-9032</t>
  </si>
  <si>
    <t>Sale of Roads Property at 18219 140th Ave SE, Parcel #342305-9032</t>
  </si>
  <si>
    <t>DOT Roads</t>
  </si>
  <si>
    <t>18219 140th Ave SE/DOT Roads</t>
  </si>
  <si>
    <t>A73000</t>
  </si>
  <si>
    <t>0737</t>
  </si>
  <si>
    <t>DES/FMD/Real Estate Services</t>
  </si>
  <si>
    <t>A44000</t>
  </si>
  <si>
    <t>0440</t>
  </si>
  <si>
    <t>0010</t>
  </si>
  <si>
    <t>3860</t>
  </si>
  <si>
    <t>1046360</t>
  </si>
  <si>
    <t>39512 Sale of Land</t>
  </si>
  <si>
    <t>34187 Costs Real Property Sales</t>
  </si>
  <si>
    <t>RES Appraisal, Signs, FMD property prep</t>
  </si>
  <si>
    <t>Due Diligence, Marketing, Closing</t>
  </si>
  <si>
    <t>1116637</t>
  </si>
  <si>
    <t>The new revenue will be received when sale closes</t>
  </si>
  <si>
    <t>- Service Costs:  RES Appraiser Labor = $18,177, Signage costs = $42, FMD Building Services Costs (repairs/maintenance) = $6,590</t>
  </si>
  <si>
    <t>- RES Labor:  Due Diligence/Marketing = $1,018, Purchase &amp; Sale Agreement = $1,997, Closing = $2,347</t>
  </si>
  <si>
    <t>- Sale price = $133,500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</si>
</sst>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61" xfId="16" applyNumberFormat="1" applyFont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6">
      <selection activeCell="C10" sqref="C10:S11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IF('2a.  Simple Form Data Entry'!G11="","   ",'2a.  Simple Form Data Entry'!G11)</f>
        <v>18219 140th Ave SE/DOT Roads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N/A</v>
      </c>
      <c r="S6" s="71"/>
      <c r="T6" s="11"/>
    </row>
    <row r="7" spans="1:20" ht="13.5" customHeight="1">
      <c r="A7" s="415" t="s">
        <v>152</v>
      </c>
      <c r="B7" s="406"/>
      <c r="C7" s="416" t="str">
        <f>IF('2a.  Simple Form Data Entry'!G12="","   ",'2a.  Simple Form Data Entry'!G12)</f>
        <v>DOT Roads; DES/FMD/RES</v>
      </c>
      <c r="D7" s="416"/>
      <c r="E7" s="416"/>
      <c r="F7" s="416"/>
      <c r="G7" s="416"/>
      <c r="H7" s="416"/>
      <c r="I7" s="416"/>
      <c r="J7" s="416"/>
      <c r="L7" s="102" t="s">
        <v>27</v>
      </c>
      <c r="M7" s="102"/>
      <c r="P7" s="73"/>
      <c r="Q7" s="73"/>
      <c r="R7" s="320">
        <f>'2a.  Simple Form Data Entry'!G18</f>
        <v>95000</v>
      </c>
      <c r="S7" s="54"/>
      <c r="T7" s="11"/>
    </row>
    <row r="8" spans="1:24" ht="13.5" customHeight="1">
      <c r="A8" s="407" t="s">
        <v>2</v>
      </c>
      <c r="B8" s="408"/>
      <c r="C8" s="292" t="str">
        <f>IF('2a.  Simple Form Data Entry'!G15="","   ",'2a.  Simple Form Data Entry'!G15)</f>
        <v>Carolyn Mock/Steve Rizika</v>
      </c>
      <c r="E8" s="292"/>
      <c r="F8" s="408" t="s">
        <v>8</v>
      </c>
      <c r="G8" s="408"/>
      <c r="H8" s="329" t="str">
        <f>IF('2a.  Simple Form Data Entry'!G15=""," ",'2a.  Simple Form Data Entry'!G16)</f>
        <v>07/27/2015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IF('2a.  Simple Form Data Entry'!G13="","   ",'2a.  Simple Form Data Entry'!G13)</f>
        <v>Sale</v>
      </c>
      <c r="S8" s="328"/>
      <c r="T8" s="292"/>
      <c r="U8" s="292"/>
      <c r="V8" s="292"/>
      <c r="W8" s="292"/>
      <c r="X8" s="292"/>
    </row>
    <row r="9" spans="1:24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53" t="s">
        <v>164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4"/>
      <c r="T10" s="11"/>
    </row>
    <row r="11" spans="1:20" ht="13.5" thickBot="1">
      <c r="A11" s="332"/>
      <c r="B11" s="333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24" t="s">
        <v>145</v>
      </c>
      <c r="B17" s="424"/>
      <c r="C17" s="424"/>
      <c r="D17" s="424"/>
      <c r="E17" s="421" t="str">
        <f>IF('2a.  Simple Form Data Entry'!G39="N","NA",'2a.  Simple Form Data Entry'!G40)</f>
        <v>NA</v>
      </c>
      <c r="F17" s="422"/>
      <c r="G17" s="423"/>
      <c r="H17" s="460" t="s">
        <v>153</v>
      </c>
      <c r="I17" s="461"/>
      <c r="J17" s="461"/>
      <c r="K17" s="461"/>
      <c r="L17" s="461"/>
      <c r="M17" s="461"/>
      <c r="N17" s="310"/>
      <c r="O17" s="457" t="str">
        <f>IF('2a.  Simple Form Data Entry'!G39="N","NA",'2a.  Simple Form Data Entry'!G41)</f>
        <v>NA</v>
      </c>
      <c r="P17" s="458"/>
      <c r="Q17" s="458"/>
      <c r="R17" s="458"/>
      <c r="S17" s="45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DOT Roads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A73000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0737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3860</v>
      </c>
      <c r="G25" s="90" t="str">
        <f>IF(A25="","   ",'2a.  Simple Form Data Entry'!D58)</f>
        <v>1116637</v>
      </c>
      <c r="H25" s="196" t="str">
        <f>IF('2a.  Simple Form Data Entry'!E58="","   ",'2a.  Simple Form Data Entry'!E58)</f>
        <v>39512 Sale of Land</v>
      </c>
      <c r="I25" s="80">
        <f>'2a.  Simple Form Data Entry'!N58</f>
        <v>0</v>
      </c>
      <c r="J25" s="80">
        <f>'2a.  Simple Form Data Entry'!G58</f>
        <v>103328.8</v>
      </c>
      <c r="K25" s="80">
        <f>'2a.  Simple Form Data Entry'!H58</f>
        <v>0</v>
      </c>
      <c r="L25" s="80">
        <f>J25+K25</f>
        <v>103328.8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DES/FMD/Real Estate Services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0440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>1046360</v>
      </c>
      <c r="H26" s="76" t="str">
        <f>IF('2a.  Simple Form Data Entry'!E59="","   ",'2a.  Simple Form Data Entry'!E59)</f>
        <v>34187 Costs Real Property Sales</v>
      </c>
      <c r="I26" s="80">
        <f>'2a.  Simple Form Data Entry'!N59</f>
        <v>0</v>
      </c>
      <c r="J26" s="77">
        <f>'2a.  Simple Form Data Entry'!G59</f>
        <v>30171.199999999997</v>
      </c>
      <c r="K26" s="77">
        <f>'2a.  Simple Form Data Entry'!H59</f>
        <v>0</v>
      </c>
      <c r="L26" s="80">
        <f aca="true" t="shared" si="2" ref="L26:L31">J26+K26</f>
        <v>30171.199999999997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133500</v>
      </c>
      <c r="K31" s="56">
        <f t="shared" si="3"/>
        <v>0</v>
      </c>
      <c r="L31" s="56">
        <f t="shared" si="2"/>
        <v>133500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46" t="str">
        <f>IF('2a.  Simple Form Data Entry'!E80="","   ",'2a.  Simple Form Data Entry'!E80)</f>
        <v>DOT Roads</v>
      </c>
      <c r="B35" s="447"/>
      <c r="C35" s="448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A73000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0737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3860</v>
      </c>
      <c r="G35" s="79" t="str">
        <f>IF('2a.  Simple Form Data Entry'!I80="","   ",'2a.  Simple Form Data Entry'!I80)</f>
        <v>1116637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Due Diligence, Marketing, Closing</v>
      </c>
      <c r="I36" s="80">
        <f>'2a.  Simple Form Data Entry'!N82</f>
        <v>0</v>
      </c>
      <c r="J36" s="80">
        <f>'2a.  Simple Form Data Entry'!G82</f>
        <v>5362.39</v>
      </c>
      <c r="K36" s="80">
        <f>'2a.  Simple Form Data Entry'!H82</f>
        <v>0</v>
      </c>
      <c r="L36" s="80">
        <f>J36+K36</f>
        <v>5362.39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IF('2a.  Simple Form Data Entry'!E85="","  ",'2a.  Simple Form Data Entry'!E85)</f>
        <v>RES Appraisal, Signs, FMD property prep</v>
      </c>
      <c r="I39" s="80">
        <f>'2a.  Simple Form Data Entry'!N85</f>
        <v>0</v>
      </c>
      <c r="J39" s="80">
        <f>'2a.  Simple Form Data Entry'!G85</f>
        <v>24808.809999999998</v>
      </c>
      <c r="K39" s="80">
        <f>'2a.  Simple Form Data Entry'!H85</f>
        <v>0</v>
      </c>
      <c r="L39" s="80">
        <f t="shared" si="7"/>
        <v>24808.809999999998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30171.199999999997</v>
      </c>
      <c r="K43" s="63">
        <f t="shared" si="8"/>
        <v>0</v>
      </c>
      <c r="L43" s="63">
        <f t="shared" si="7"/>
        <v>30171.199999999997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IF('2a.  Simple Form Data Entry'!E91="","   ",'2a.  Simple Form Data Entry'!E91)</f>
        <v xml:space="preserve">   </v>
      </c>
      <c r="B45" s="394"/>
      <c r="C45" s="395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93" t="str">
        <f>IF('2a.  Simple Form Data Entry'!E102="","   ",'2a.  Simple Form Data Entry'!E102)</f>
        <v xml:space="preserve">   </v>
      </c>
      <c r="B55" s="394"/>
      <c r="C55" s="395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2" t="s">
        <v>55</v>
      </c>
      <c r="C59" s="403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9" t="s">
        <v>56</v>
      </c>
      <c r="C60" s="39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2" t="s">
        <v>57</v>
      </c>
      <c r="C61" s="403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91" t="s">
        <v>26</v>
      </c>
      <c r="C62" s="392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93" t="str">
        <f>IF('2a.  Simple Form Data Entry'!E113="","   ",'2a.  Simple Form Data Entry'!E113)</f>
        <v xml:space="preserve">   </v>
      </c>
      <c r="B65" s="394"/>
      <c r="C65" s="395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2" t="s">
        <v>55</v>
      </c>
      <c r="C69" s="403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9" t="s">
        <v>56</v>
      </c>
      <c r="C70" s="39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2" t="s">
        <v>57</v>
      </c>
      <c r="C71" s="403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91" t="s">
        <v>26</v>
      </c>
      <c r="C72" s="392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93" t="str">
        <f>IF('2a.  Simple Form Data Entry'!E124="","   ",'2a.  Simple Form Data Entry'!E124)</f>
        <v xml:space="preserve">   </v>
      </c>
      <c r="B75" s="394"/>
      <c r="C75" s="395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02" t="s">
        <v>55</v>
      </c>
      <c r="C79" s="403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9" t="s">
        <v>56</v>
      </c>
      <c r="C80" s="39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02" t="s">
        <v>57</v>
      </c>
      <c r="C81" s="403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91" t="s">
        <v>26</v>
      </c>
      <c r="C82" s="392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93" t="str">
        <f>IF('2a.  Simple Form Data Entry'!E135="","   ",'2a.  Simple Form Data Entry'!E135)</f>
        <v xml:space="preserve">   </v>
      </c>
      <c r="B85" s="394"/>
      <c r="C85" s="395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02" t="s">
        <v>55</v>
      </c>
      <c r="C89" s="403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9" t="s">
        <v>56</v>
      </c>
      <c r="C90" s="39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02" t="s">
        <v>57</v>
      </c>
      <c r="C91" s="403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91" t="s">
        <v>26</v>
      </c>
      <c r="C92" s="392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30171.199999999997</v>
      </c>
      <c r="K95" s="56">
        <f t="shared" si="23"/>
        <v>0</v>
      </c>
      <c r="L95" s="56">
        <f t="shared" si="10"/>
        <v>30171.199999999997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18" t="s">
        <v>15</v>
      </c>
      <c r="B97" s="418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96" t="s">
        <v>18</v>
      </c>
      <c r="B101" s="397"/>
      <c r="C101" s="398"/>
      <c r="D101" s="427" t="s">
        <v>19</v>
      </c>
      <c r="E101" s="427" t="s">
        <v>5</v>
      </c>
      <c r="F101" s="449" t="s">
        <v>104</v>
      </c>
      <c r="G101" s="427" t="s">
        <v>11</v>
      </c>
      <c r="H101" s="440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451" t="str">
        <f>CONCATENATE(L24," Appropriation Change")</f>
        <v>2015 / 2016 Appropriation Change</v>
      </c>
      <c r="P101" s="42"/>
      <c r="Q101" s="314"/>
      <c r="R101" s="433" t="s">
        <v>137</v>
      </c>
      <c r="S101" s="434"/>
      <c r="T101" s="42"/>
    </row>
    <row r="102" spans="1:20" ht="27.75" customHeight="1" thickBot="1">
      <c r="A102" s="399"/>
      <c r="B102" s="400"/>
      <c r="C102" s="401"/>
      <c r="D102" s="428"/>
      <c r="E102" s="428"/>
      <c r="F102" s="450"/>
      <c r="G102" s="428"/>
      <c r="H102" s="441"/>
      <c r="I102" s="316"/>
      <c r="J102" s="191" t="s">
        <v>24</v>
      </c>
      <c r="K102" s="287" t="str">
        <f>'2a.  Simple Form Data Entry'!H156</f>
        <v>Allocation Change</v>
      </c>
      <c r="L102" s="452"/>
      <c r="P102" s="42"/>
      <c r="Q102" s="314"/>
      <c r="R102" s="435"/>
      <c r="S102" s="436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9">
        <f>'2a.  Simple Form Data Entry'!J157</f>
        <v>0</v>
      </c>
      <c r="S103" s="430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31">
        <f>'2a.  Simple Form Data Entry'!J158</f>
        <v>0</v>
      </c>
      <c r="S104" s="432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1">
        <f>'2a.  Simple Form Data Entry'!J159</f>
        <v>0</v>
      </c>
      <c r="S105" s="432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1">
        <f>'2a.  Simple Form Data Entry'!J160</f>
        <v>0</v>
      </c>
      <c r="S106" s="432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1">
        <f>'2a.  Simple Form Data Entry'!J161</f>
        <v>0</v>
      </c>
      <c r="S107" s="432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1">
        <f>'2a.  Simple Form Data Entry'!J162</f>
        <v>0</v>
      </c>
      <c r="S108" s="432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44">
        <f>SUM(R103:S107)</f>
        <v>0</v>
      </c>
      <c r="S109" s="445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42" t="str">
        <f>IF('2a.  Simple Form Data Entry'!G39="Y","See note 5 below.",'2a.  Simple Form Data Entry'!D43)</f>
        <v>An NPV analysis was not performed because this is a surplus property sale</v>
      </c>
      <c r="C112" s="442"/>
      <c r="D112" s="442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5"/>
    </row>
    <row r="113" spans="1:20" ht="13.5">
      <c r="A113" s="68" t="s">
        <v>112</v>
      </c>
      <c r="B113" s="437" t="s">
        <v>150</v>
      </c>
      <c r="C113" s="437"/>
      <c r="D113" s="437"/>
      <c r="E113" s="437"/>
      <c r="F113" s="437"/>
      <c r="G113" s="437"/>
      <c r="H113" s="437"/>
      <c r="I113" s="437"/>
      <c r="J113" s="437"/>
      <c r="K113" s="437"/>
      <c r="L113" s="437"/>
      <c r="M113" s="437"/>
      <c r="N113" s="437"/>
      <c r="O113" s="437"/>
      <c r="P113" s="437"/>
      <c r="Q113" s="437"/>
      <c r="R113" s="437"/>
      <c r="S113" s="437"/>
      <c r="T113" s="5"/>
    </row>
    <row r="114" spans="1:20" ht="15" customHeight="1">
      <c r="A114" s="69" t="s">
        <v>52</v>
      </c>
      <c r="B114" s="438" t="s">
        <v>116</v>
      </c>
      <c r="C114" s="438"/>
      <c r="D114" s="438"/>
      <c r="E114" s="438"/>
      <c r="F114" s="438"/>
      <c r="G114" s="438"/>
      <c r="H114" s="438"/>
      <c r="I114" s="438"/>
      <c r="J114" s="438"/>
      <c r="K114" s="438"/>
      <c r="L114" s="438"/>
      <c r="M114" s="438"/>
      <c r="N114" s="438"/>
      <c r="O114" s="438"/>
      <c r="P114" s="438"/>
      <c r="Q114" s="438"/>
      <c r="R114" s="438"/>
      <c r="S114" s="438"/>
      <c r="T114" s="5"/>
    </row>
    <row r="115" spans="1:20" ht="13.5">
      <c r="A115" s="69" t="s">
        <v>113</v>
      </c>
      <c r="B115" s="439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9"/>
      <c r="D115" s="439"/>
      <c r="E115" s="439"/>
      <c r="F115" s="439"/>
      <c r="G115" s="439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  <c r="T115" s="5"/>
    </row>
    <row r="116" spans="1:20" ht="13.5" customHeight="1">
      <c r="A116" s="67" t="s">
        <v>114</v>
      </c>
      <c r="B116" s="426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26"/>
      <c r="D116" s="426"/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5"/>
    </row>
    <row r="117" spans="1:20" ht="16.5" customHeight="1">
      <c r="A117" s="67" t="s">
        <v>118</v>
      </c>
      <c r="B117" s="425" t="s">
        <v>111</v>
      </c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5"/>
    </row>
    <row r="118" spans="1:19" ht="14.25" customHeight="1">
      <c r="A118" s="67"/>
      <c r="B118" s="443" t="str">
        <f>'2a.  Simple Form Data Entry'!C174</f>
        <v>- Sale price = $133,500</v>
      </c>
      <c r="C118" s="443"/>
      <c r="D118" s="443"/>
      <c r="E118" s="443"/>
      <c r="F118" s="443"/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3"/>
      <c r="R118" s="443"/>
      <c r="S118" s="443"/>
    </row>
    <row r="119" spans="1:19" ht="13.5">
      <c r="A119" s="67"/>
      <c r="B119" s="443" t="str">
        <f>'2a.  Simple Form Data Entry'!C175</f>
        <v>- RES Labor:  Due Diligence/Marketing = $1,018, Purchase &amp; Sale Agreement = $1,997, Closing = $2,347</v>
      </c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3"/>
      <c r="R119" s="443"/>
      <c r="S119" s="443"/>
    </row>
    <row r="120" spans="1:19" ht="12.75" customHeight="1">
      <c r="A120" s="67"/>
      <c r="B120" s="443" t="str">
        <f>'2a.  Simple Form Data Entry'!C176</f>
        <v>- Service Costs:  RES Appraiser Labor = $18,177, Signage costs = $42, FMD Building Services Costs (repairs/maintenance) = $6,590</v>
      </c>
      <c r="C120" s="443"/>
      <c r="D120" s="443"/>
      <c r="E120" s="443"/>
      <c r="F120" s="443"/>
      <c r="G120" s="443"/>
      <c r="H120" s="443"/>
      <c r="I120" s="443"/>
      <c r="J120" s="443"/>
      <c r="K120" s="443"/>
      <c r="L120" s="443"/>
      <c r="M120" s="443"/>
      <c r="N120" s="443"/>
      <c r="O120" s="443"/>
      <c r="P120" s="443"/>
      <c r="Q120" s="443"/>
      <c r="R120" s="443"/>
      <c r="S120" s="443"/>
    </row>
    <row r="121" spans="1:19" ht="15" customHeight="1">
      <c r="A121" s="67"/>
      <c r="B121" s="443" t="str">
        <f>'2a.  Simple Form Data Entry'!C177</f>
        <v xml:space="preserve">- </v>
      </c>
      <c r="C121" s="443"/>
      <c r="D121" s="443"/>
      <c r="E121" s="443"/>
      <c r="F121" s="443"/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</row>
    <row r="122" spans="1:20" ht="13.5">
      <c r="A122" s="67"/>
      <c r="B122" s="443"/>
      <c r="C122" s="443"/>
      <c r="D122" s="443"/>
      <c r="E122" s="443"/>
      <c r="F122" s="443"/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3"/>
      <c r="R122" s="443"/>
      <c r="S122" s="443"/>
      <c r="T122" s="5"/>
    </row>
    <row r="123" spans="1:19" ht="13.5">
      <c r="A123" s="67"/>
      <c r="B123" s="443"/>
      <c r="C123" s="443"/>
      <c r="D123" s="443"/>
      <c r="E123" s="443"/>
      <c r="F123" s="443"/>
      <c r="G123" s="443"/>
      <c r="H123" s="443"/>
      <c r="I123" s="443"/>
      <c r="J123" s="443"/>
      <c r="K123" s="443"/>
      <c r="L123" s="443"/>
      <c r="M123" s="443"/>
      <c r="N123" s="443"/>
      <c r="O123" s="443"/>
      <c r="P123" s="443"/>
      <c r="Q123" s="443"/>
      <c r="R123" s="443"/>
      <c r="S123" s="443"/>
    </row>
    <row r="124" spans="1:19" ht="13.5">
      <c r="A124" t="str">
        <f>IF('2a.  Simple Form Data Entry'!C180=""," ","6.")</f>
        <v xml:space="preserve"> </v>
      </c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</row>
    <row r="125" spans="1:19" ht="13.5">
      <c r="A125" s="69"/>
      <c r="B125" s="443"/>
      <c r="C125" s="443"/>
      <c r="D125" s="443"/>
      <c r="E125" s="443"/>
      <c r="F125" s="443"/>
      <c r="G125" s="443"/>
      <c r="H125" s="443"/>
      <c r="I125" s="443"/>
      <c r="J125" s="443"/>
      <c r="K125" s="443"/>
      <c r="L125" s="443"/>
      <c r="M125" s="443"/>
      <c r="N125" s="443"/>
      <c r="O125" s="443"/>
      <c r="P125" s="443"/>
      <c r="Q125" s="443"/>
      <c r="R125" s="443"/>
      <c r="S125" s="443"/>
    </row>
    <row r="126" spans="1:19" ht="13.5">
      <c r="A126" s="69"/>
      <c r="B126" s="443"/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">
      <selection activeCell="C175" sqref="C175:N17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2" t="s">
        <v>60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165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 t="s">
        <v>167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 t="s">
        <v>157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 t="s">
        <v>158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 t="s">
        <v>159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138" t="s">
        <v>160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 t="s">
        <v>161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 t="s">
        <v>162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>
        <v>95000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56" t="s">
        <v>139</v>
      </c>
      <c r="E19" s="356"/>
      <c r="F19" s="357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166</v>
      </c>
      <c r="H21" s="144"/>
      <c r="I21" s="145"/>
      <c r="J21" s="146" t="s">
        <v>168</v>
      </c>
      <c r="K21" s="335" t="s">
        <v>169</v>
      </c>
      <c r="L21" s="335" t="s">
        <v>174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170</v>
      </c>
      <c r="H22" s="144"/>
      <c r="I22" s="145"/>
      <c r="J22" s="146" t="s">
        <v>171</v>
      </c>
      <c r="K22" s="335" t="s">
        <v>172</v>
      </c>
      <c r="L22" s="335" t="s">
        <v>173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180</v>
      </c>
      <c r="H29" s="186" t="s">
        <v>175</v>
      </c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324" t="s">
        <v>48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325" t="s">
        <v>48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163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 t="s">
        <v>166</v>
      </c>
      <c r="D58" s="158" t="s">
        <v>180</v>
      </c>
      <c r="E58" s="352" t="s">
        <v>176</v>
      </c>
      <c r="F58" s="353"/>
      <c r="G58" s="151">
        <f>133500-G59</f>
        <v>103328.8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170</v>
      </c>
      <c r="D59" s="158" t="s">
        <v>175</v>
      </c>
      <c r="E59" s="149" t="s">
        <v>177</v>
      </c>
      <c r="F59" s="150"/>
      <c r="G59" s="151">
        <f>+G82+G85</f>
        <v>30171.199999999997</v>
      </c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2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2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2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166</v>
      </c>
      <c r="F80" s="121"/>
      <c r="G80" s="243" t="s">
        <v>11</v>
      </c>
      <c r="H80" s="119"/>
      <c r="I80" s="159" t="s">
        <v>180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 t="s">
        <v>179</v>
      </c>
      <c r="F82" s="154"/>
      <c r="G82" s="155">
        <v>5362.39</v>
      </c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 t="s">
        <v>178</v>
      </c>
      <c r="F85" s="154"/>
      <c r="G85" s="155">
        <f>18176.87+6631.94</f>
        <v>24808.809999999998</v>
      </c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2.7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181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155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184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183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182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5" t="s">
        <v>156</v>
      </c>
      <c r="D179" s="355"/>
      <c r="E179" s="355"/>
      <c r="F179" s="355"/>
      <c r="G179" s="355"/>
      <c r="H179" s="355"/>
      <c r="I179" s="355"/>
      <c r="J179" s="355"/>
      <c r="K179" s="355"/>
      <c r="L179" s="355"/>
      <c r="M179" s="355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  <c r="M202" s="379"/>
      <c r="N202" s="379"/>
      <c r="O202" s="379"/>
      <c r="P202" s="379"/>
      <c r="Q202" s="379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1116637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 t="str">
        <f>H29</f>
        <v>1046360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46">
      <selection activeCell="E125" sqref="E125:F12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2" t="s">
        <v>126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56" t="s">
        <v>139</v>
      </c>
      <c r="E19" s="356"/>
      <c r="F19" s="357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134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52"/>
      <c r="F58" s="353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2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2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2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149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154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141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123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34.5" customHeight="1" thickBot="1">
      <c r="B178" s="210"/>
      <c r="C178" s="386" t="s">
        <v>123</v>
      </c>
      <c r="D178" s="387"/>
      <c r="E178" s="387"/>
      <c r="F178" s="387"/>
      <c r="G178" s="387"/>
      <c r="H178" s="387"/>
      <c r="I178" s="387"/>
      <c r="J178" s="387"/>
      <c r="K178" s="387"/>
      <c r="L178" s="387"/>
      <c r="M178" s="387"/>
      <c r="N178" s="388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5" t="s">
        <v>140</v>
      </c>
      <c r="D180" s="355"/>
      <c r="E180" s="355"/>
      <c r="F180" s="355"/>
      <c r="G180" s="355"/>
      <c r="H180" s="355"/>
      <c r="I180" s="355"/>
      <c r="J180" s="355"/>
      <c r="K180" s="355"/>
      <c r="L180" s="355"/>
      <c r="M180" s="355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  <c r="M203" s="379"/>
      <c r="N203" s="379"/>
      <c r="O203" s="379"/>
      <c r="P203" s="379"/>
      <c r="Q203" s="379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B10" sqref="B10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IF('2b.  Complex Form Data Entry'!G11="","   ",'2b.  Complex Form Data Entry'!G11)</f>
        <v xml:space="preserve">   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15" t="s">
        <v>152</v>
      </c>
      <c r="B7" s="406"/>
      <c r="C7" s="416" t="str">
        <f>IF('2b.  Complex Form Data Entry'!G12="","   ",'2b.  Complex Form Data Entry'!G12)</f>
        <v xml:space="preserve">   </v>
      </c>
      <c r="D7" s="416"/>
      <c r="E7" s="416"/>
      <c r="F7" s="416"/>
      <c r="G7" s="416"/>
      <c r="H7" s="416"/>
      <c r="I7" s="416"/>
      <c r="J7" s="41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07" t="s">
        <v>2</v>
      </c>
      <c r="B8" s="408"/>
      <c r="C8" s="292" t="str">
        <f>IF('2b.  Complex Form Data Entry'!G15="","   ",'2b.  Complex Form Data Entry'!G15)</f>
        <v xml:space="preserve">   </v>
      </c>
      <c r="E8" s="292"/>
      <c r="F8" s="408" t="s">
        <v>8</v>
      </c>
      <c r="G8" s="408"/>
      <c r="H8" s="329" t="str">
        <f>IF('2b.  Complex Form Data Entry'!G15=""," ",'2b.  Complex Form Data Entry'!G16)</f>
        <v xml:space="preserve"> 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53" t="str">
        <f>IF('2b.  Complex Form Data Entry'!G10=""," ",'2b.  Complex Form Data Entry'!G10)</f>
        <v xml:space="preserve"> 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4"/>
      <c r="T10" s="11"/>
    </row>
    <row r="11" spans="1:20" ht="13.5" thickBot="1">
      <c r="A11" s="332"/>
      <c r="B11" s="333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24" t="s">
        <v>145</v>
      </c>
      <c r="B17" s="424"/>
      <c r="C17" s="424"/>
      <c r="D17" s="424"/>
      <c r="E17" s="462" t="str">
        <f>IF('2b.  Complex Form Data Entry'!G39="N","NA",'2b.  Complex Form Data Entry'!G40)</f>
        <v>NA</v>
      </c>
      <c r="F17" s="463"/>
      <c r="G17" s="464"/>
      <c r="H17" s="460" t="s">
        <v>153</v>
      </c>
      <c r="I17" s="461"/>
      <c r="J17" s="461"/>
      <c r="K17" s="461"/>
      <c r="L17" s="461"/>
      <c r="M17" s="461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46" t="str">
        <f>IF('2b.  Complex Form Data Entry'!E80="","   ",'2b.  Complex Form Data Entry'!E80)</f>
        <v xml:space="preserve">   </v>
      </c>
      <c r="B35" s="447"/>
      <c r="C35" s="448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IF('2b.  Complex Form Data Entry'!E91="","   ",'2b.  Complex Form Data Entry'!E91)</f>
        <v xml:space="preserve">   </v>
      </c>
      <c r="B45" s="394"/>
      <c r="C45" s="395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93" t="str">
        <f>IF('2b.  Complex Form Data Entry'!E102="","   ",'2b.  Complex Form Data Entry'!E102)</f>
        <v xml:space="preserve">   </v>
      </c>
      <c r="B55" s="394"/>
      <c r="C55" s="395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2" t="s">
        <v>55</v>
      </c>
      <c r="C59" s="403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89" t="s">
        <v>56</v>
      </c>
      <c r="C60" s="39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2" t="s">
        <v>57</v>
      </c>
      <c r="C61" s="403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1" t="s">
        <v>26</v>
      </c>
      <c r="C62" s="392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93" t="str">
        <f>IF('2b.  Complex Form Data Entry'!E113="","   ",'2b.  Complex Form Data Entry'!E113)</f>
        <v xml:space="preserve">   </v>
      </c>
      <c r="B65" s="394"/>
      <c r="C65" s="395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2" t="s">
        <v>55</v>
      </c>
      <c r="C69" s="403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89" t="s">
        <v>56</v>
      </c>
      <c r="C70" s="39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2" t="s">
        <v>57</v>
      </c>
      <c r="C71" s="403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1" t="s">
        <v>26</v>
      </c>
      <c r="C72" s="392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93" t="str">
        <f>IF('2b.  Complex Form Data Entry'!E124="","   ",'2b.  Complex Form Data Entry'!E124)</f>
        <v xml:space="preserve">   </v>
      </c>
      <c r="B75" s="394"/>
      <c r="C75" s="395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2" t="s">
        <v>55</v>
      </c>
      <c r="C79" s="403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89" t="s">
        <v>56</v>
      </c>
      <c r="C80" s="39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2" t="s">
        <v>57</v>
      </c>
      <c r="C81" s="403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91" t="s">
        <v>26</v>
      </c>
      <c r="C82" s="392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93" t="str">
        <f>IF('2b.  Complex Form Data Entry'!E135="","   ",'2b.  Complex Form Data Entry'!E135)</f>
        <v xml:space="preserve">   </v>
      </c>
      <c r="B85" s="394"/>
      <c r="C85" s="395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2" t="s">
        <v>55</v>
      </c>
      <c r="C89" s="403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89" t="s">
        <v>56</v>
      </c>
      <c r="C90" s="39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2" t="s">
        <v>57</v>
      </c>
      <c r="C91" s="403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91" t="s">
        <v>26</v>
      </c>
      <c r="C92" s="392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17" t="s">
        <v>133</v>
      </c>
      <c r="B97" s="417"/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19" t="s">
        <v>31</v>
      </c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1"/>
    </row>
    <row r="100" spans="1:20" ht="3" customHeight="1" thickBot="1" thickTop="1">
      <c r="A100" s="404"/>
      <c r="B100" s="405"/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1"/>
    </row>
    <row r="101" spans="1:19" ht="13.5">
      <c r="A101" s="414" t="s">
        <v>7</v>
      </c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3"/>
    </row>
    <row r="102" spans="1:20" ht="13.5">
      <c r="A102" s="410" t="s">
        <v>0</v>
      </c>
      <c r="B102" s="411"/>
      <c r="C102" s="409" t="str">
        <f>IF('2b.  Complex Form Data Entry'!G11="","   ",'2b.  Complex Form Data Entry'!G11)</f>
        <v xml:space="preserve">   </v>
      </c>
      <c r="D102" s="409"/>
      <c r="E102" s="409"/>
      <c r="F102" s="409"/>
      <c r="G102" s="409"/>
      <c r="H102" s="409"/>
      <c r="I102" s="409"/>
      <c r="J102" s="40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15" t="s">
        <v>152</v>
      </c>
      <c r="B103" s="406"/>
      <c r="C103" s="416" t="str">
        <f>IF('2b.  Complex Form Data Entry'!G12="","   ",'2b.  Complex Form Data Entry'!G12)</f>
        <v xml:space="preserve">   </v>
      </c>
      <c r="D103" s="416"/>
      <c r="E103" s="416"/>
      <c r="F103" s="416"/>
      <c r="G103" s="416"/>
      <c r="H103" s="416"/>
      <c r="I103" s="416"/>
      <c r="J103" s="41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07" t="s">
        <v>2</v>
      </c>
      <c r="B104" s="408"/>
      <c r="C104" s="298" t="str">
        <f>IF('2b.  Complex Form Data Entry'!G15="","   ",'2b.  Complex Form Data Entry'!G15)</f>
        <v xml:space="preserve">   </v>
      </c>
      <c r="E104" s="298"/>
      <c r="F104" s="408" t="s">
        <v>8</v>
      </c>
      <c r="G104" s="408"/>
      <c r="H104" s="329" t="str">
        <f>IF('2b.  Complex Form Data Entry'!G15=""," ",'2b.  Complex Form Data Entry'!G16)</f>
        <v xml:space="preserve"> </v>
      </c>
      <c r="I104" s="298"/>
      <c r="J104" s="298"/>
      <c r="L104" s="406" t="s">
        <v>10</v>
      </c>
      <c r="M104" s="406"/>
      <c r="N104" s="406"/>
      <c r="O104" s="40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07" t="s">
        <v>3</v>
      </c>
      <c r="B105" s="408"/>
      <c r="C105" s="300"/>
      <c r="D105" s="298"/>
      <c r="E105" s="298"/>
      <c r="F105" s="408" t="s">
        <v>13</v>
      </c>
      <c r="G105" s="408"/>
      <c r="H105" s="298"/>
      <c r="I105" s="298"/>
      <c r="J105" s="298"/>
      <c r="L105" s="406" t="s">
        <v>9</v>
      </c>
      <c r="M105" s="406"/>
      <c r="N105" s="406"/>
      <c r="O105" s="40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53" t="str">
        <f>IF('2b.  Complex Form Data Entry'!G10=""," ",'2b.  Complex Form Data Entry'!G10)</f>
        <v xml:space="preserve"> </v>
      </c>
      <c r="D106" s="453"/>
      <c r="E106" s="453"/>
      <c r="F106" s="45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4"/>
      <c r="T106" s="11"/>
    </row>
    <row r="107" spans="1:20" ht="13.5" thickBot="1">
      <c r="A107" s="332"/>
      <c r="B107" s="333"/>
      <c r="C107" s="455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6"/>
      <c r="T107" s="11"/>
    </row>
    <row r="108" spans="1:20" ht="18.75" customHeight="1" thickBot="1" thickTop="1">
      <c r="A108" s="418" t="s">
        <v>15</v>
      </c>
      <c r="B108" s="418"/>
      <c r="C108" s="418"/>
      <c r="D108" s="418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96" t="s">
        <v>18</v>
      </c>
      <c r="B112" s="397"/>
      <c r="C112" s="398"/>
      <c r="D112" s="427" t="s">
        <v>19</v>
      </c>
      <c r="E112" s="427" t="s">
        <v>5</v>
      </c>
      <c r="F112" s="449" t="s">
        <v>104</v>
      </c>
      <c r="G112" s="427" t="s">
        <v>11</v>
      </c>
      <c r="H112" s="440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51" t="str">
        <f>CONCATENATE(L34," Appropriation Change")</f>
        <v>2015 / 2016 Appropriation Change</v>
      </c>
      <c r="O112" s="303"/>
      <c r="P112" s="303"/>
      <c r="Q112" s="303"/>
      <c r="R112" s="433" t="s">
        <v>138</v>
      </c>
      <c r="S112" s="434"/>
      <c r="T112" s="42"/>
    </row>
    <row r="113" spans="1:20" ht="37.5" customHeight="1" thickBot="1">
      <c r="A113" s="399"/>
      <c r="B113" s="400"/>
      <c r="C113" s="401"/>
      <c r="D113" s="428"/>
      <c r="E113" s="428"/>
      <c r="F113" s="450"/>
      <c r="G113" s="428"/>
      <c r="H113" s="441"/>
      <c r="I113" s="316"/>
      <c r="J113" s="191" t="s">
        <v>24</v>
      </c>
      <c r="K113" s="287" t="str">
        <f>'2b.  Complex Form Data Entry'!H156</f>
        <v>Allocation Change</v>
      </c>
      <c r="L113" s="452"/>
      <c r="O113" s="303"/>
      <c r="P113" s="303"/>
      <c r="Q113" s="303"/>
      <c r="R113" s="435"/>
      <c r="S113" s="436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42" t="str">
        <f>IF('2b.  Complex Form Data Entry'!G39="Y","See note 5 below.",'2b.  Complex Form Data Entry'!D43)</f>
        <v>An NPV analysis was not performed because …</v>
      </c>
      <c r="C123" s="442"/>
      <c r="D123" s="442"/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  <c r="R123" s="442"/>
      <c r="S123" s="442"/>
      <c r="T123" s="5"/>
    </row>
    <row r="124" spans="1:20" ht="13.5">
      <c r="A124" s="68" t="s">
        <v>112</v>
      </c>
      <c r="B124" s="437" t="s">
        <v>150</v>
      </c>
      <c r="C124" s="437"/>
      <c r="D124" s="437"/>
      <c r="E124" s="437"/>
      <c r="F124" s="437"/>
      <c r="G124" s="437"/>
      <c r="H124" s="437"/>
      <c r="I124" s="437"/>
      <c r="J124" s="437"/>
      <c r="K124" s="437"/>
      <c r="L124" s="437"/>
      <c r="M124" s="437"/>
      <c r="N124" s="437"/>
      <c r="O124" s="437"/>
      <c r="P124" s="437"/>
      <c r="Q124" s="437"/>
      <c r="R124" s="437"/>
      <c r="S124" s="437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39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  <c r="T126" s="5"/>
    </row>
    <row r="127" spans="1:20" ht="14.25" customHeight="1">
      <c r="A127" s="67" t="s">
        <v>114</v>
      </c>
      <c r="B127" s="426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6"/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5"/>
    </row>
    <row r="128" spans="1:20" ht="16.5" customHeight="1">
      <c r="A128" s="67" t="s">
        <v>118</v>
      </c>
      <c r="B128" s="425" t="s">
        <v>111</v>
      </c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5"/>
      <c r="S128" s="425"/>
      <c r="T128" s="5"/>
    </row>
    <row r="129" spans="1:19" ht="14.25" customHeight="1">
      <c r="A129" s="67"/>
      <c r="B129" s="443" t="str">
        <f>'2b.  Complex Form Data Entry'!C174</f>
        <v>-</v>
      </c>
      <c r="C129" s="443"/>
      <c r="D129" s="443"/>
      <c r="E129" s="443"/>
      <c r="F129" s="443"/>
      <c r="G129" s="443"/>
      <c r="H129" s="443"/>
      <c r="I129" s="443"/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</row>
    <row r="130" spans="1:19" ht="13.5">
      <c r="A130" s="67"/>
      <c r="B130" s="443" t="str">
        <f>'2b.  Complex Form Data Entry'!C175</f>
        <v xml:space="preserve">- </v>
      </c>
      <c r="C130" s="443"/>
      <c r="D130" s="443"/>
      <c r="E130" s="443"/>
      <c r="F130" s="443"/>
      <c r="G130" s="443"/>
      <c r="H130" s="443"/>
      <c r="I130" s="443"/>
      <c r="J130" s="443"/>
      <c r="K130" s="443"/>
      <c r="L130" s="443"/>
      <c r="M130" s="443"/>
      <c r="N130" s="443"/>
      <c r="O130" s="443"/>
      <c r="P130" s="443"/>
      <c r="Q130" s="443"/>
      <c r="R130" s="443"/>
      <c r="S130" s="443"/>
    </row>
    <row r="131" spans="1:19" ht="12.75" customHeight="1">
      <c r="A131" s="67"/>
      <c r="B131" s="443" t="str">
        <f>'2b.  Complex Form Data Entry'!C176</f>
        <v xml:space="preserve">- </v>
      </c>
      <c r="C131" s="443"/>
      <c r="D131" s="443"/>
      <c r="E131" s="443"/>
      <c r="F131" s="443"/>
      <c r="G131" s="443"/>
      <c r="H131" s="443"/>
      <c r="I131" s="443"/>
      <c r="J131" s="443"/>
      <c r="K131" s="443"/>
      <c r="L131" s="443"/>
      <c r="M131" s="443"/>
      <c r="N131" s="443"/>
      <c r="O131" s="443"/>
      <c r="P131" s="443"/>
      <c r="Q131" s="443"/>
      <c r="R131" s="443"/>
      <c r="S131" s="443"/>
    </row>
    <row r="132" spans="1:19" ht="15" customHeight="1">
      <c r="A132" s="67"/>
      <c r="B132" s="443" t="str">
        <f>'2b.  Complex Form Data Entry'!C177</f>
        <v xml:space="preserve">- </v>
      </c>
      <c r="C132" s="443"/>
      <c r="D132" s="443"/>
      <c r="E132" s="443"/>
      <c r="F132" s="443"/>
      <c r="G132" s="443"/>
      <c r="H132" s="443"/>
      <c r="I132" s="443"/>
      <c r="J132" s="443"/>
      <c r="K132" s="443"/>
      <c r="L132" s="443"/>
      <c r="M132" s="443"/>
      <c r="N132" s="443"/>
      <c r="O132" s="443"/>
      <c r="P132" s="443"/>
      <c r="Q132" s="443"/>
      <c r="R132" s="443"/>
      <c r="S132" s="443"/>
    </row>
    <row r="133" spans="1:20" ht="13.5">
      <c r="A133" s="67"/>
      <c r="B133" s="443" t="str">
        <f>'2b.  Complex Form Data Entry'!C178</f>
        <v xml:space="preserve">- </v>
      </c>
      <c r="C133" s="443"/>
      <c r="D133" s="443"/>
      <c r="E133" s="443"/>
      <c r="F133" s="443"/>
      <c r="G133" s="443"/>
      <c r="H133" s="443"/>
      <c r="I133" s="443"/>
      <c r="J133" s="443"/>
      <c r="K133" s="443"/>
      <c r="L133" s="443"/>
      <c r="M133" s="443"/>
      <c r="N133" s="443"/>
      <c r="O133" s="443"/>
      <c r="P133" s="443"/>
      <c r="Q133" s="443"/>
      <c r="R133" s="443"/>
      <c r="S133" s="443"/>
      <c r="T133" s="5"/>
    </row>
    <row r="134" spans="1:19" ht="13.5">
      <c r="A134" s="67"/>
      <c r="B134" s="443"/>
      <c r="C134" s="443"/>
      <c r="D134" s="443"/>
      <c r="E134" s="443"/>
      <c r="F134" s="443"/>
      <c r="G134" s="443"/>
      <c r="H134" s="443"/>
      <c r="I134" s="443"/>
      <c r="J134" s="443"/>
      <c r="K134" s="443"/>
      <c r="L134" s="443"/>
      <c r="M134" s="443"/>
      <c r="N134" s="443"/>
      <c r="O134" s="443"/>
      <c r="P134" s="443"/>
      <c r="Q134" s="443"/>
      <c r="R134" s="443"/>
      <c r="S134" s="443"/>
    </row>
    <row r="135" spans="1:19" ht="13.5">
      <c r="A135" t="str">
        <f>IF('2b.  Complex Form Data Entry'!C181=""," ","6.")</f>
        <v xml:space="preserve"> </v>
      </c>
      <c r="B135" s="443"/>
      <c r="C135" s="443"/>
      <c r="D135" s="443"/>
      <c r="E135" s="443"/>
      <c r="F135" s="443"/>
      <c r="G135" s="443"/>
      <c r="H135" s="443"/>
      <c r="I135" s="443"/>
      <c r="J135" s="443"/>
      <c r="K135" s="443"/>
      <c r="L135" s="443"/>
      <c r="M135" s="443"/>
      <c r="N135" s="443"/>
      <c r="O135" s="443"/>
      <c r="P135" s="443"/>
      <c r="Q135" s="443"/>
      <c r="R135" s="443"/>
      <c r="S135" s="443"/>
    </row>
    <row r="136" spans="1:19" ht="13.5">
      <c r="A136" s="69"/>
      <c r="B136" s="443"/>
      <c r="C136" s="443"/>
      <c r="D136" s="443"/>
      <c r="E136" s="443"/>
      <c r="F136" s="443"/>
      <c r="G136" s="443"/>
      <c r="H136" s="443"/>
      <c r="I136" s="443"/>
      <c r="J136" s="443"/>
      <c r="K136" s="443"/>
      <c r="L136" s="443"/>
      <c r="M136" s="443"/>
      <c r="N136" s="443"/>
      <c r="O136" s="443"/>
      <c r="P136" s="443"/>
      <c r="Q136" s="443"/>
      <c r="R136" s="443"/>
      <c r="S136" s="443"/>
    </row>
    <row r="137" spans="1:19" ht="13.5">
      <c r="A137" s="69"/>
      <c r="B137" s="443"/>
      <c r="C137" s="443"/>
      <c r="D137" s="443"/>
      <c r="E137" s="443"/>
      <c r="F137" s="443"/>
      <c r="G137" s="443"/>
      <c r="H137" s="443"/>
      <c r="I137" s="443"/>
      <c r="J137" s="443"/>
      <c r="K137" s="443"/>
      <c r="L137" s="443"/>
      <c r="M137" s="443"/>
      <c r="N137" s="443"/>
      <c r="O137" s="443"/>
      <c r="P137" s="443"/>
      <c r="Q137" s="443"/>
      <c r="R137" s="443"/>
      <c r="S137" s="443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YQKKTEHHRR7V-1353-596</_dlc_DocId>
    <_dlc_DocIdUrl xmlns="cfc4bdfe-72e7-4bcf-8777-527aa6965755">
      <Url>https://kcmicrosoftonlinecom-38.sharepoint.microsoftonline.com/FMD/Legislation2015/_layouts/15/DocIdRedir.aspx?ID=YQKKTEHHRR7V-1353-596</Url>
      <Description>YQKKTEHHRR7V-1353-596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af4553433128598d25afc3ed289e9bd7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2043f0e6160a0d83bfad093d64995700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BACD8-DD2B-4727-8253-1D433F9CEC10}"/>
</file>

<file path=customXml/itemProps2.xml><?xml version="1.0" encoding="utf-8"?>
<ds:datastoreItem xmlns:ds="http://schemas.openxmlformats.org/officeDocument/2006/customXml" ds:itemID="{4A06DE6A-8150-4E04-AB28-4C0C060C4F35}"/>
</file>

<file path=customXml/itemProps3.xml><?xml version="1.0" encoding="utf-8"?>
<ds:datastoreItem xmlns:ds="http://schemas.openxmlformats.org/officeDocument/2006/customXml" ds:itemID="{60F66F75-E298-49D7-923C-92FD04AD8C51}"/>
</file>

<file path=customXml/itemProps4.xml><?xml version="1.0" encoding="utf-8"?>
<ds:datastoreItem xmlns:ds="http://schemas.openxmlformats.org/officeDocument/2006/customXml" ds:itemID="{D4B21B4E-426B-4B56-9AF7-32B16C691498}"/>
</file>

<file path=customXml/itemProps5.xml><?xml version="1.0" encoding="utf-8"?>
<ds:datastoreItem xmlns:ds="http://schemas.openxmlformats.org/officeDocument/2006/customXml" ds:itemID="{D0099949-05E5-4FDC-94F1-D76B72D5CE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Way, Nicole</cp:lastModifiedBy>
  <cp:lastPrinted>2015-03-19T18:52:03Z</cp:lastPrinted>
  <dcterms:created xsi:type="dcterms:W3CDTF">1999-06-02T23:29:55Z</dcterms:created>
  <dcterms:modified xsi:type="dcterms:W3CDTF">2015-08-27T19:12:04Z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5d30c28b-abfe-417d-920b-26366b6a99f7</vt:lpwstr>
  </property>
  <property fmtid="{D5CDD505-2E9C-101B-9397-08002B2CF9AE}" pid="4" name="ContentTypeId">
    <vt:lpwstr>0x01010055F3145C9B4BC643A0A9D21F052A005B</vt:lpwstr>
  </property>
</Properties>
</file>