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firstSheet="1" activeTab="1"/>
  </bookViews>
  <sheets>
    <sheet name="Softcost" sheetId="1" r:id="rId1"/>
    <sheet name="Budget" sheetId="2" r:id="rId2"/>
    <sheet name="Sheet3" sheetId="3" r:id="rId3"/>
  </sheets>
  <definedNames>
    <definedName name="_xlnm.Print_Area" localSheetId="1">'Budget'!$A$1:$N$40</definedName>
  </definedNames>
  <calcPr fullCalcOnLoad="1"/>
</workbook>
</file>

<file path=xl/sharedStrings.xml><?xml version="1.0" encoding="utf-8"?>
<sst xmlns="http://schemas.openxmlformats.org/spreadsheetml/2006/main" count="107" uniqueCount="104">
  <si>
    <t>Construction Costs</t>
  </si>
  <si>
    <t>003</t>
  </si>
  <si>
    <t>Clay Tile Wall Suppot</t>
  </si>
  <si>
    <t>Seismic Upgrade</t>
  </si>
  <si>
    <t>Mechanical System</t>
  </si>
  <si>
    <t>Fire Sprinkler System</t>
  </si>
  <si>
    <t>Fire Alarm</t>
  </si>
  <si>
    <t>Data/Communications Core Service</t>
  </si>
  <si>
    <t>Remodel/Renovation to Support Reprogramming</t>
  </si>
  <si>
    <t>Electrical Work outside of the items</t>
  </si>
  <si>
    <t>Subtotal</t>
  </si>
  <si>
    <t>Escalation</t>
  </si>
  <si>
    <t>Base Cost</t>
  </si>
  <si>
    <t>Asbestos/Lead Paint Abatement</t>
  </si>
  <si>
    <t>Total Construction Cost Including Abatement</t>
  </si>
  <si>
    <t>Court Security/Electrical Project Allowance</t>
  </si>
  <si>
    <t>Soft Costs</t>
  </si>
  <si>
    <t>001</t>
  </si>
  <si>
    <t>Design Fees</t>
  </si>
  <si>
    <t>002</t>
  </si>
  <si>
    <t>Acquisition</t>
  </si>
  <si>
    <t>CM Fees</t>
  </si>
  <si>
    <t>005</t>
  </si>
  <si>
    <t>Construction Contingency</t>
  </si>
  <si>
    <t>004</t>
  </si>
  <si>
    <t>Office Furnishings and Equipment</t>
  </si>
  <si>
    <t>Washington State Sales Tax</t>
  </si>
  <si>
    <t>Building Permit</t>
  </si>
  <si>
    <t>Bid &amp; Project Costs</t>
  </si>
  <si>
    <t>Printing</t>
  </si>
  <si>
    <t>Owner Testing</t>
  </si>
  <si>
    <t>Project Insurance</t>
  </si>
  <si>
    <t>006</t>
  </si>
  <si>
    <t>1% Art</t>
  </si>
  <si>
    <t>County Planning Program</t>
  </si>
  <si>
    <t>007</t>
  </si>
  <si>
    <t>County Force Design</t>
  </si>
  <si>
    <t>009</t>
  </si>
  <si>
    <t>County Force Administration</t>
  </si>
  <si>
    <t>Total Cost</t>
  </si>
  <si>
    <t>Preconstruction Services</t>
  </si>
  <si>
    <t>MACC</t>
  </si>
  <si>
    <t>Braces</t>
  </si>
  <si>
    <t>Service Elevators</t>
  </si>
  <si>
    <t>Heat Exchanger</t>
  </si>
  <si>
    <t>Subtotal Construction</t>
  </si>
  <si>
    <t>Subtotal GC/CM</t>
  </si>
  <si>
    <t>Subtotal County</t>
  </si>
  <si>
    <t>Concrete Beam Testing</t>
  </si>
  <si>
    <t>Subtotal Testing</t>
  </si>
  <si>
    <t>Additional Contingency</t>
  </si>
  <si>
    <t>Subtotal CM Fees</t>
  </si>
  <si>
    <t>Additional Administration</t>
  </si>
  <si>
    <t>-</t>
  </si>
  <si>
    <t>Subtotal County Administration</t>
  </si>
  <si>
    <t>Design</t>
  </si>
  <si>
    <t>Construction Taxes &amp; Contingency</t>
  </si>
  <si>
    <t>Construction Management</t>
  </si>
  <si>
    <t>Special Testing &amp; Inspection</t>
  </si>
  <si>
    <t>1% for Art</t>
  </si>
  <si>
    <t>Insurance Permit Printing FPP</t>
  </si>
  <si>
    <t>Unfunded</t>
  </si>
  <si>
    <t>Budget</t>
  </si>
  <si>
    <t>Current</t>
  </si>
  <si>
    <t>Difference</t>
  </si>
  <si>
    <t>Additional</t>
  </si>
  <si>
    <t>Contingency #1</t>
  </si>
  <si>
    <t>Net Additional Contingency</t>
  </si>
  <si>
    <t>Subtotal Budget</t>
  </si>
  <si>
    <t>Appropriation History</t>
  </si>
  <si>
    <t>#1 Additional Contingency</t>
  </si>
  <si>
    <t>Notes</t>
  </si>
  <si>
    <t>Project Budget</t>
  </si>
  <si>
    <t>Baseline</t>
  </si>
  <si>
    <t>Revised</t>
  </si>
  <si>
    <t>Baseline Budget</t>
  </si>
  <si>
    <t>Move Budget #2</t>
  </si>
  <si>
    <t>#2 Unfunded Move Budget</t>
  </si>
  <si>
    <t>Temp Relocation/Yesler Courts</t>
  </si>
  <si>
    <t>County Administration</t>
  </si>
  <si>
    <t>Plus Pre-1998</t>
  </si>
  <si>
    <t>Supplemental Appropriation Request</t>
  </si>
  <si>
    <t>Less Council Reduction</t>
  </si>
  <si>
    <t>Bid Period</t>
  </si>
  <si>
    <t>Post Earthquake</t>
  </si>
  <si>
    <t>Pre-Earthquake</t>
  </si>
  <si>
    <t>A</t>
  </si>
  <si>
    <t>B</t>
  </si>
  <si>
    <t>C</t>
  </si>
  <si>
    <t>D</t>
  </si>
  <si>
    <t>E</t>
  </si>
  <si>
    <t>F</t>
  </si>
  <si>
    <t>Total Current Budget</t>
  </si>
  <si>
    <t>Proposed Additional Contingency</t>
  </si>
  <si>
    <t>#</t>
  </si>
  <si>
    <t>Description/Category</t>
  </si>
  <si>
    <t>07/18/02</t>
  </si>
  <si>
    <t>G</t>
  </si>
  <si>
    <t>Jul 1997</t>
  </si>
  <si>
    <t>Ordinance 13859  May 2000</t>
  </si>
  <si>
    <t>Ordinance 13945  Sep 2000</t>
  </si>
  <si>
    <t>Ordinance 14088  Apr 2001</t>
  </si>
  <si>
    <t>Ordinance 4018 Adopted 2001 Budget</t>
  </si>
  <si>
    <t>Total Appropriation to 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</si>
</sst>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%"/>
    <numFmt numFmtId="168" formatCode="_(* #,##0.0_);_(* \(#,##0.0\);_(* &quot;-&quot;??_);_(@_)"/>
    <numFmt numFmtId="169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Fill="1" applyAlignment="1">
      <alignment/>
    </xf>
    <xf numFmtId="0" fontId="1" fillId="0" borderId="0" xfId="0" applyFont="1" applyAlignment="1">
      <alignment horizontal="right"/>
    </xf>
    <xf numFmtId="164" fontId="0" fillId="0" borderId="1" xfId="0" applyNumberForma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44" fontId="0" fillId="0" borderId="0" xfId="17" applyAlignment="1">
      <alignment/>
    </xf>
    <xf numFmtId="166" fontId="0" fillId="0" borderId="0" xfId="17" applyNumberFormat="1" applyAlignment="1">
      <alignment/>
    </xf>
    <xf numFmtId="166" fontId="0" fillId="0" borderId="1" xfId="17" applyNumberForma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6" fontId="1" fillId="0" borderId="0" xfId="17" applyNumberFormat="1" applyFont="1" applyAlignment="1">
      <alignment/>
    </xf>
    <xf numFmtId="166" fontId="2" fillId="0" borderId="0" xfId="17" applyNumberFormat="1" applyFont="1" applyAlignment="1">
      <alignment/>
    </xf>
    <xf numFmtId="10" fontId="0" fillId="0" borderId="0" xfId="19" applyNumberFormat="1" applyAlignment="1">
      <alignment/>
    </xf>
    <xf numFmtId="169" fontId="0" fillId="0" borderId="0" xfId="17" applyNumberFormat="1" applyAlignment="1">
      <alignment/>
    </xf>
    <xf numFmtId="164" fontId="0" fillId="0" borderId="0" xfId="0" applyNumberFormat="1" applyBorder="1" applyAlignment="1">
      <alignment/>
    </xf>
    <xf numFmtId="166" fontId="0" fillId="0" borderId="0" xfId="17" applyNumberFormat="1" applyFont="1" applyAlignment="1">
      <alignment/>
    </xf>
    <xf numFmtId="0" fontId="0" fillId="0" borderId="1" xfId="0" applyBorder="1" applyAlignment="1">
      <alignment/>
    </xf>
    <xf numFmtId="166" fontId="0" fillId="0" borderId="0" xfId="0" applyNumberFormat="1" applyAlignment="1">
      <alignment/>
    </xf>
    <xf numFmtId="166" fontId="0" fillId="0" borderId="0" xfId="17" applyNumberFormat="1" applyFont="1" applyAlignment="1">
      <alignment horizontal="center"/>
    </xf>
    <xf numFmtId="166" fontId="0" fillId="0" borderId="1" xfId="17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0" xfId="17" applyNumberFormat="1" applyAlignment="1">
      <alignment horizontal="center"/>
    </xf>
    <xf numFmtId="166" fontId="0" fillId="0" borderId="1" xfId="17" applyNumberFormat="1" applyBorder="1" applyAlignment="1">
      <alignment horizontal="center"/>
    </xf>
    <xf numFmtId="10" fontId="0" fillId="0" borderId="0" xfId="19" applyNumberFormat="1" applyBorder="1" applyAlignment="1">
      <alignment horizontal="center"/>
    </xf>
    <xf numFmtId="10" fontId="0" fillId="0" borderId="0" xfId="19" applyNumberFormat="1" applyAlignment="1">
      <alignment horizontal="center"/>
    </xf>
    <xf numFmtId="17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right"/>
    </xf>
    <xf numFmtId="166" fontId="2" fillId="0" borderId="0" xfId="17" applyNumberFormat="1" applyFont="1" applyAlignment="1">
      <alignment horizontal="center"/>
    </xf>
    <xf numFmtId="0" fontId="0" fillId="0" borderId="2" xfId="0" applyBorder="1" applyAlignment="1">
      <alignment horizontal="center"/>
    </xf>
    <xf numFmtId="166" fontId="0" fillId="0" borderId="3" xfId="17" applyNumberFormat="1" applyFont="1" applyBorder="1" applyAlignment="1">
      <alignment horizontal="center"/>
    </xf>
    <xf numFmtId="0" fontId="0" fillId="0" borderId="2" xfId="0" applyBorder="1" applyAlignment="1">
      <alignment/>
    </xf>
    <xf numFmtId="166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6" fontId="0" fillId="0" borderId="0" xfId="17" applyNumberFormat="1" applyFont="1" applyAlignment="1">
      <alignment/>
    </xf>
    <xf numFmtId="0" fontId="0" fillId="0" borderId="0" xfId="0" applyAlignment="1">
      <alignment horizontal="center"/>
    </xf>
    <xf numFmtId="166" fontId="4" fillId="0" borderId="0" xfId="17" applyNumberFormat="1" applyFont="1" applyAlignment="1">
      <alignment horizontal="center"/>
    </xf>
    <xf numFmtId="0" fontId="4" fillId="0" borderId="0" xfId="0" applyFont="1" applyAlignment="1">
      <alignment horizontal="center"/>
    </xf>
    <xf numFmtId="166" fontId="0" fillId="0" borderId="1" xfId="17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66" fontId="4" fillId="0" borderId="2" xfId="17" applyNumberFormat="1" applyFont="1" applyBorder="1" applyAlignment="1">
      <alignment horizontal="center"/>
    </xf>
    <xf numFmtId="166" fontId="0" fillId="0" borderId="1" xfId="17" applyNumberFormat="1" applyFont="1" applyBorder="1" applyAlignment="1">
      <alignment/>
    </xf>
    <xf numFmtId="166" fontId="5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26</xdr:row>
      <xdr:rowOff>85725</xdr:rowOff>
    </xdr:from>
    <xdr:to>
      <xdr:col>5</xdr:col>
      <xdr:colOff>542925</xdr:colOff>
      <xdr:row>31</xdr:row>
      <xdr:rowOff>85725</xdr:rowOff>
    </xdr:to>
    <xdr:sp>
      <xdr:nvSpPr>
        <xdr:cNvPr id="1" name="Line 1"/>
        <xdr:cNvSpPr>
          <a:spLocks/>
        </xdr:cNvSpPr>
      </xdr:nvSpPr>
      <xdr:spPr>
        <a:xfrm>
          <a:off x="4352925" y="43624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552450</xdr:colOff>
      <xdr:row>50</xdr:row>
      <xdr:rowOff>85725</xdr:rowOff>
    </xdr:from>
    <xdr:to>
      <xdr:col>13</xdr:col>
      <xdr:colOff>552450</xdr:colOff>
      <xdr:row>53</xdr:row>
      <xdr:rowOff>85725</xdr:rowOff>
    </xdr:to>
    <xdr:sp>
      <xdr:nvSpPr>
        <xdr:cNvPr id="2" name="Line 2"/>
        <xdr:cNvSpPr>
          <a:spLocks/>
        </xdr:cNvSpPr>
      </xdr:nvSpPr>
      <xdr:spPr>
        <a:xfrm>
          <a:off x="9220200" y="827722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552450</xdr:colOff>
      <xdr:row>52</xdr:row>
      <xdr:rowOff>85725</xdr:rowOff>
    </xdr:from>
    <xdr:to>
      <xdr:col>13</xdr:col>
      <xdr:colOff>552450</xdr:colOff>
      <xdr:row>55</xdr:row>
      <xdr:rowOff>85725</xdr:rowOff>
    </xdr:to>
    <xdr:sp>
      <xdr:nvSpPr>
        <xdr:cNvPr id="3" name="Line 3"/>
        <xdr:cNvSpPr>
          <a:spLocks/>
        </xdr:cNvSpPr>
      </xdr:nvSpPr>
      <xdr:spPr>
        <a:xfrm>
          <a:off x="9220200" y="86010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23</xdr:row>
      <xdr:rowOff>57150</xdr:rowOff>
    </xdr:from>
    <xdr:to>
      <xdr:col>5</xdr:col>
      <xdr:colOff>542925</xdr:colOff>
      <xdr:row>26</xdr:row>
      <xdr:rowOff>95250</xdr:rowOff>
    </xdr:to>
    <xdr:sp>
      <xdr:nvSpPr>
        <xdr:cNvPr id="4" name="Line 4"/>
        <xdr:cNvSpPr>
          <a:spLocks/>
        </xdr:cNvSpPr>
      </xdr:nvSpPr>
      <xdr:spPr>
        <a:xfrm flipV="1">
          <a:off x="4352925" y="38481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29">
      <selection activeCell="G58" sqref="G58"/>
    </sheetView>
  </sheetViews>
  <sheetFormatPr defaultColWidth="9.140625" defaultRowHeight="12.75"/>
  <cols>
    <col min="2" max="2" width="33.7109375" style="0" customWidth="1"/>
    <col min="3" max="3" width="12.57421875" style="0" customWidth="1"/>
    <col min="5" max="5" width="13.28125" style="0" customWidth="1"/>
    <col min="6" max="6" width="2.7109375" style="0" customWidth="1"/>
    <col min="7" max="7" width="15.421875" style="11" customWidth="1"/>
    <col min="8" max="8" width="23.140625" style="0" customWidth="1"/>
  </cols>
  <sheetData>
    <row r="1" spans="1:5" ht="12.75">
      <c r="A1" t="s">
        <v>0</v>
      </c>
      <c r="C1" s="1"/>
      <c r="D1" s="2"/>
      <c r="E1" s="1"/>
    </row>
    <row r="2" spans="1:5" ht="12.75">
      <c r="A2" s="3" t="s">
        <v>1</v>
      </c>
      <c r="B2" t="s">
        <v>2</v>
      </c>
      <c r="C2" s="1"/>
      <c r="D2" s="2"/>
      <c r="E2" s="1"/>
    </row>
    <row r="3" spans="2:5" ht="12.75">
      <c r="B3" t="s">
        <v>3</v>
      </c>
      <c r="C3" s="1"/>
      <c r="D3" s="2"/>
      <c r="E3" s="1"/>
    </row>
    <row r="4" spans="2:5" ht="12.75">
      <c r="B4" t="s">
        <v>4</v>
      </c>
      <c r="C4" s="1"/>
      <c r="D4" s="2"/>
      <c r="E4" s="1"/>
    </row>
    <row r="5" spans="2:5" ht="12.75">
      <c r="B5" t="s">
        <v>5</v>
      </c>
      <c r="C5" s="1"/>
      <c r="D5" s="2"/>
      <c r="E5" s="1"/>
    </row>
    <row r="6" spans="2:5" ht="12.75">
      <c r="B6" t="s">
        <v>6</v>
      </c>
      <c r="C6" s="1"/>
      <c r="D6" s="2"/>
      <c r="E6" s="1"/>
    </row>
    <row r="7" spans="2:5" ht="12.75">
      <c r="B7" t="s">
        <v>7</v>
      </c>
      <c r="C7" s="1"/>
      <c r="D7" s="2"/>
      <c r="E7" s="1"/>
    </row>
    <row r="8" spans="2:5" ht="12.75">
      <c r="B8" t="s">
        <v>8</v>
      </c>
      <c r="C8" s="1"/>
      <c r="D8" s="2"/>
      <c r="E8" s="1"/>
    </row>
    <row r="9" spans="2:5" ht="12.75">
      <c r="B9" t="s">
        <v>9</v>
      </c>
      <c r="C9" s="1"/>
      <c r="D9" s="2"/>
      <c r="E9" s="1"/>
    </row>
    <row r="10" spans="3:5" ht="12.75">
      <c r="C10" s="4"/>
      <c r="D10" s="2"/>
      <c r="E10" s="1"/>
    </row>
    <row r="11" spans="2:5" ht="12.75">
      <c r="B11" t="s">
        <v>10</v>
      </c>
      <c r="C11" s="4"/>
      <c r="D11" s="2"/>
      <c r="E11" s="1"/>
    </row>
    <row r="12" spans="3:5" ht="12.75">
      <c r="C12" s="4"/>
      <c r="D12" s="2"/>
      <c r="E12" s="1"/>
    </row>
    <row r="13" spans="2:5" ht="12.75">
      <c r="B13" t="s">
        <v>11</v>
      </c>
      <c r="C13" s="4"/>
      <c r="D13" s="2"/>
      <c r="E13" s="1"/>
    </row>
    <row r="14" spans="3:5" ht="12.75">
      <c r="C14" s="4"/>
      <c r="D14" s="2"/>
      <c r="E14" s="1"/>
    </row>
    <row r="15" spans="2:5" ht="12.75">
      <c r="B15" t="s">
        <v>12</v>
      </c>
      <c r="C15" s="1"/>
      <c r="D15" s="2"/>
      <c r="E15" s="1"/>
    </row>
    <row r="16" spans="3:5" ht="12.75">
      <c r="C16" s="1"/>
      <c r="D16" s="2"/>
      <c r="E16" s="1"/>
    </row>
    <row r="17" spans="2:5" ht="12.75">
      <c r="B17" t="s">
        <v>13</v>
      </c>
      <c r="C17" s="1"/>
      <c r="D17" s="2"/>
      <c r="E17" s="1"/>
    </row>
    <row r="18" spans="3:5" ht="12.75">
      <c r="C18" s="1"/>
      <c r="D18" s="2"/>
      <c r="E18" s="1"/>
    </row>
    <row r="19" spans="2:5" ht="12.75">
      <c r="B19" s="5" t="s">
        <v>14</v>
      </c>
      <c r="C19" s="1"/>
      <c r="D19" s="2"/>
      <c r="E19" s="6"/>
    </row>
    <row r="20" spans="2:5" ht="12.75">
      <c r="B20" s="5"/>
      <c r="C20" s="1"/>
      <c r="D20" s="2"/>
      <c r="E20" s="1">
        <v>41058688</v>
      </c>
    </row>
    <row r="21" spans="2:5" ht="12.75">
      <c r="B21" s="7" t="s">
        <v>15</v>
      </c>
      <c r="C21" s="1"/>
      <c r="D21" s="2"/>
      <c r="E21" s="6">
        <v>1447010</v>
      </c>
    </row>
    <row r="22" spans="2:8" ht="12.75">
      <c r="B22" s="7"/>
      <c r="C22" s="1"/>
      <c r="D22" s="2"/>
      <c r="E22" s="1">
        <v>43000000</v>
      </c>
      <c r="G22" s="11">
        <v>50718904</v>
      </c>
      <c r="H22" t="s">
        <v>41</v>
      </c>
    </row>
    <row r="23" spans="2:8" ht="12.75">
      <c r="B23" s="7" t="s">
        <v>50</v>
      </c>
      <c r="C23" s="1"/>
      <c r="D23" s="2"/>
      <c r="E23" s="1">
        <v>2000000</v>
      </c>
      <c r="G23" s="12">
        <v>204000</v>
      </c>
      <c r="H23" t="s">
        <v>40</v>
      </c>
    </row>
    <row r="24" spans="2:8" ht="12.75">
      <c r="B24" s="7"/>
      <c r="C24" s="1"/>
      <c r="D24" s="2"/>
      <c r="E24" s="1"/>
      <c r="G24" s="15">
        <f>SUM(G22:G23)</f>
        <v>50922904</v>
      </c>
      <c r="H24" t="s">
        <v>46</v>
      </c>
    </row>
    <row r="25" spans="2:8" ht="12.75">
      <c r="B25" s="7"/>
      <c r="C25" s="1"/>
      <c r="D25" s="2"/>
      <c r="E25" s="1"/>
      <c r="G25" s="11">
        <v>394627</v>
      </c>
      <c r="H25" t="s">
        <v>42</v>
      </c>
    </row>
    <row r="26" spans="2:8" ht="12.75">
      <c r="B26" s="7"/>
      <c r="C26" s="1"/>
      <c r="D26" s="2"/>
      <c r="E26" s="1"/>
      <c r="G26" s="11">
        <v>220000</v>
      </c>
      <c r="H26" t="s">
        <v>43</v>
      </c>
    </row>
    <row r="27" spans="3:8" ht="12.75">
      <c r="C27" s="1"/>
      <c r="D27" s="2"/>
      <c r="E27" s="1"/>
      <c r="G27" s="12">
        <v>177000</v>
      </c>
      <c r="H27" t="s">
        <v>44</v>
      </c>
    </row>
    <row r="28" spans="3:8" ht="12.75">
      <c r="C28" s="1"/>
      <c r="D28" s="2"/>
      <c r="E28" s="1"/>
      <c r="G28" s="15">
        <f>SUM(G25:G27)</f>
        <v>791627</v>
      </c>
      <c r="H28" t="s">
        <v>47</v>
      </c>
    </row>
    <row r="29" spans="2:7" ht="12.75">
      <c r="B29" s="14" t="s">
        <v>45</v>
      </c>
      <c r="C29" s="1"/>
      <c r="D29" s="2"/>
      <c r="E29" s="9">
        <f>SUM(E22:E28)</f>
        <v>45000000</v>
      </c>
      <c r="G29" s="16">
        <f>G24+G28</f>
        <v>51714531</v>
      </c>
    </row>
    <row r="30" spans="1:5" ht="12.75">
      <c r="A30" t="s">
        <v>16</v>
      </c>
      <c r="C30" s="1"/>
      <c r="D30" s="2"/>
      <c r="E30" s="1"/>
    </row>
    <row r="31" spans="1:7" ht="12.75">
      <c r="A31" s="3" t="s">
        <v>17</v>
      </c>
      <c r="B31" t="s">
        <v>18</v>
      </c>
      <c r="C31" s="1"/>
      <c r="D31" s="2"/>
      <c r="E31" s="1">
        <v>5150337</v>
      </c>
      <c r="G31" s="11">
        <v>5908686</v>
      </c>
    </row>
    <row r="32" spans="3:5" ht="12.75">
      <c r="C32" s="1"/>
      <c r="D32" s="2"/>
      <c r="E32" s="1"/>
    </row>
    <row r="33" spans="1:5" ht="12.75">
      <c r="A33" s="3" t="s">
        <v>19</v>
      </c>
      <c r="B33" t="s">
        <v>20</v>
      </c>
      <c r="C33" s="1"/>
      <c r="D33" s="2"/>
      <c r="E33" s="1"/>
    </row>
    <row r="34" spans="2:7" ht="12.75">
      <c r="B34" t="s">
        <v>21</v>
      </c>
      <c r="C34" s="1"/>
      <c r="D34" s="2"/>
      <c r="E34" s="1">
        <v>1173194</v>
      </c>
      <c r="G34" s="11">
        <v>1443200</v>
      </c>
    </row>
    <row r="35" spans="2:7" ht="12.75">
      <c r="B35" s="13" t="s">
        <v>52</v>
      </c>
      <c r="C35" s="1"/>
      <c r="D35" s="2"/>
      <c r="E35" s="6">
        <v>250000</v>
      </c>
      <c r="G35" s="12"/>
    </row>
    <row r="36" spans="2:7" ht="12.75">
      <c r="B36" s="14" t="s">
        <v>51</v>
      </c>
      <c r="C36" s="1"/>
      <c r="D36" s="2"/>
      <c r="E36" s="9">
        <f>SUM(E34:E35)</f>
        <v>1423194</v>
      </c>
      <c r="G36" s="16">
        <f>SUM(G34:G35)</f>
        <v>1443200</v>
      </c>
    </row>
    <row r="37" spans="1:8" ht="12.75">
      <c r="A37" s="3" t="s">
        <v>22</v>
      </c>
      <c r="B37" t="s">
        <v>23</v>
      </c>
      <c r="C37" s="1"/>
      <c r="D37" s="2">
        <v>0.15</v>
      </c>
      <c r="E37" s="1">
        <v>6300000</v>
      </c>
      <c r="G37" s="11">
        <v>5502000</v>
      </c>
      <c r="H37" s="17">
        <f>G37/G29</f>
        <v>0.1063917605672572</v>
      </c>
    </row>
    <row r="38" spans="3:5" ht="12.75">
      <c r="C38" s="1"/>
      <c r="D38" s="2"/>
      <c r="E38" s="1"/>
    </row>
    <row r="39" spans="1:5" ht="12.75">
      <c r="A39" s="3" t="s">
        <v>24</v>
      </c>
      <c r="B39" t="s">
        <v>25</v>
      </c>
      <c r="C39" s="1"/>
      <c r="D39" s="2"/>
      <c r="E39" s="1"/>
    </row>
    <row r="40" spans="2:7" ht="12.75">
      <c r="B40" t="s">
        <v>26</v>
      </c>
      <c r="C40" s="1"/>
      <c r="D40" s="2">
        <v>0.088</v>
      </c>
      <c r="E40" s="1">
        <v>4250400</v>
      </c>
      <c r="G40" s="18">
        <f>G29*8.8%</f>
        <v>4550878.728</v>
      </c>
    </row>
    <row r="41" spans="2:7" ht="12.75">
      <c r="B41" t="s">
        <v>27</v>
      </c>
      <c r="C41" s="1"/>
      <c r="D41" s="2">
        <v>0.01</v>
      </c>
      <c r="E41" s="1">
        <v>476767</v>
      </c>
      <c r="G41" s="11">
        <v>434488</v>
      </c>
    </row>
    <row r="42" spans="3:5" ht="12.75">
      <c r="C42" s="1"/>
      <c r="D42" s="2"/>
      <c r="E42" s="1"/>
    </row>
    <row r="43" spans="2:7" ht="12.75">
      <c r="B43" t="s">
        <v>28</v>
      </c>
      <c r="C43" s="1"/>
      <c r="D43" s="2"/>
      <c r="E43" s="1">
        <v>1500</v>
      </c>
      <c r="G43" s="20" t="s">
        <v>53</v>
      </c>
    </row>
    <row r="44" spans="2:7" ht="12.75">
      <c r="B44" t="s">
        <v>29</v>
      </c>
      <c r="C44" s="1"/>
      <c r="D44" s="2"/>
      <c r="E44" s="1">
        <v>226500</v>
      </c>
      <c r="G44" s="11">
        <v>226500</v>
      </c>
    </row>
    <row r="45" spans="2:7" ht="12.75">
      <c r="B45" t="s">
        <v>30</v>
      </c>
      <c r="C45" s="1"/>
      <c r="D45" s="2"/>
      <c r="E45" s="1">
        <v>200000</v>
      </c>
      <c r="G45" s="11">
        <v>400000</v>
      </c>
    </row>
    <row r="46" spans="2:7" ht="12.75">
      <c r="B46" s="13" t="s">
        <v>48</v>
      </c>
      <c r="C46" s="1"/>
      <c r="D46" s="2"/>
      <c r="E46" s="6">
        <v>72840</v>
      </c>
      <c r="G46" s="12">
        <v>72840</v>
      </c>
    </row>
    <row r="47" spans="2:7" ht="12.75">
      <c r="B47" s="13" t="s">
        <v>49</v>
      </c>
      <c r="C47" s="1"/>
      <c r="D47" s="2"/>
      <c r="E47" s="1">
        <f>SUM(E45:E46)</f>
        <v>272840</v>
      </c>
      <c r="G47" s="11">
        <f>SUM(G45:G46)</f>
        <v>472840</v>
      </c>
    </row>
    <row r="48" spans="2:7" ht="12.75">
      <c r="B48" t="s">
        <v>31</v>
      </c>
      <c r="C48" s="1"/>
      <c r="D48" s="2"/>
      <c r="E48" s="1">
        <v>421898</v>
      </c>
      <c r="G48" s="11">
        <v>328743</v>
      </c>
    </row>
    <row r="49" spans="3:5" ht="12.75">
      <c r="C49" s="1"/>
      <c r="D49" s="2"/>
      <c r="E49" s="1"/>
    </row>
    <row r="50" spans="1:7" ht="12.75">
      <c r="A50" s="3" t="s">
        <v>32</v>
      </c>
      <c r="B50" t="s">
        <v>33</v>
      </c>
      <c r="C50" s="1"/>
      <c r="D50" s="2">
        <v>0.01</v>
      </c>
      <c r="E50" s="1">
        <v>570612</v>
      </c>
      <c r="G50" s="11">
        <v>677916</v>
      </c>
    </row>
    <row r="51" spans="3:5" ht="12.75">
      <c r="C51" s="1"/>
      <c r="D51" s="2"/>
      <c r="E51" s="1"/>
    </row>
    <row r="52" spans="2:7" ht="12.75">
      <c r="B52" t="s">
        <v>34</v>
      </c>
      <c r="C52" s="1"/>
      <c r="D52" s="2"/>
      <c r="E52" s="1">
        <v>872000</v>
      </c>
      <c r="G52" s="1">
        <v>872000</v>
      </c>
    </row>
    <row r="53" spans="3:5" ht="12.75">
      <c r="C53" s="1"/>
      <c r="D53" s="2"/>
      <c r="E53" s="1"/>
    </row>
    <row r="54" spans="1:5" ht="12.75">
      <c r="A54" s="3" t="s">
        <v>35</v>
      </c>
      <c r="B54" t="s">
        <v>36</v>
      </c>
      <c r="C54" s="1"/>
      <c r="D54" s="2"/>
      <c r="E54" s="1">
        <v>150000</v>
      </c>
    </row>
    <row r="55" spans="1:5" ht="12.75">
      <c r="A55" s="3" t="s">
        <v>37</v>
      </c>
      <c r="B55" t="s">
        <v>38</v>
      </c>
      <c r="C55" s="1"/>
      <c r="D55" s="2"/>
      <c r="E55" s="19">
        <v>1759576</v>
      </c>
    </row>
    <row r="56" spans="1:7" ht="12.75">
      <c r="A56" s="3"/>
      <c r="B56" s="13" t="s">
        <v>52</v>
      </c>
      <c r="C56" s="1"/>
      <c r="D56" s="2"/>
      <c r="E56" s="6">
        <v>250000</v>
      </c>
      <c r="G56" s="12"/>
    </row>
    <row r="57" spans="2:7" ht="12.75">
      <c r="B57" s="14" t="s">
        <v>54</v>
      </c>
      <c r="C57" s="1"/>
      <c r="D57" s="2"/>
      <c r="E57" s="9">
        <f>SUM(E54:E56)</f>
        <v>2159576</v>
      </c>
      <c r="G57" s="16">
        <v>2464761</v>
      </c>
    </row>
    <row r="58" spans="2:7" ht="12.75">
      <c r="B58" s="8" t="s">
        <v>39</v>
      </c>
      <c r="C58" s="1"/>
      <c r="D58" s="2"/>
      <c r="E58" s="9">
        <f>E29+E31+E36+E37+E40+E41+E43+E44+E45+E46+E48+E50+E52+E54+E55+E56</f>
        <v>67125624</v>
      </c>
      <c r="G58" s="16">
        <f>G29+G31+G36+G37+G40+G41+G44+G45+G46+G48+G50+G52+G57</f>
        <v>74596543.728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tabSelected="1" workbookViewId="0" topLeftCell="A23">
      <selection activeCell="L34" sqref="L34"/>
    </sheetView>
  </sheetViews>
  <sheetFormatPr defaultColWidth="9.140625" defaultRowHeight="12.75"/>
  <cols>
    <col min="1" max="1" width="3.7109375" style="40" customWidth="1"/>
    <col min="2" max="2" width="32.57421875" style="0" customWidth="1"/>
    <col min="3" max="3" width="2.7109375" style="0" customWidth="1"/>
    <col min="4" max="4" width="15.421875" style="11" customWidth="1"/>
    <col min="5" max="5" width="2.7109375" style="0" customWidth="1"/>
    <col min="6" max="6" width="15.7109375" style="26" customWidth="1"/>
    <col min="7" max="7" width="2.7109375" style="0" customWidth="1"/>
    <col min="8" max="8" width="14.7109375" style="11" customWidth="1"/>
    <col min="9" max="9" width="2.7109375" style="0" customWidth="1"/>
    <col min="10" max="10" width="15.00390625" style="0" customWidth="1"/>
    <col min="11" max="11" width="2.7109375" style="0" customWidth="1"/>
    <col min="12" max="12" width="16.57421875" style="11" customWidth="1"/>
    <col min="13" max="13" width="2.7109375" style="0" customWidth="1"/>
    <col min="14" max="14" width="12.140625" style="0" customWidth="1"/>
    <col min="15" max="15" width="10.7109375" style="29" customWidth="1"/>
    <col min="16" max="16" width="12.28125" style="0" customWidth="1"/>
    <col min="17" max="17" width="12.421875" style="0" customWidth="1"/>
  </cols>
  <sheetData>
    <row r="1" spans="2:14" ht="18">
      <c r="B1" s="41" t="s">
        <v>86</v>
      </c>
      <c r="D1" s="41" t="s">
        <v>87</v>
      </c>
      <c r="F1" s="41" t="s">
        <v>88</v>
      </c>
      <c r="H1" s="44" t="s">
        <v>89</v>
      </c>
      <c r="J1" s="45" t="s">
        <v>90</v>
      </c>
      <c r="K1" s="35"/>
      <c r="L1" s="42" t="s">
        <v>91</v>
      </c>
      <c r="N1" s="42" t="s">
        <v>97</v>
      </c>
    </row>
    <row r="2" spans="4:12" ht="12.75">
      <c r="D2" s="20" t="s">
        <v>85</v>
      </c>
      <c r="F2" s="23" t="s">
        <v>84</v>
      </c>
      <c r="H2" s="23" t="s">
        <v>83</v>
      </c>
      <c r="J2" s="33"/>
      <c r="K2" s="35"/>
      <c r="L2" s="26" t="s">
        <v>63</v>
      </c>
    </row>
    <row r="3" spans="1:15" ht="12.75">
      <c r="A3" s="40" t="s">
        <v>94</v>
      </c>
      <c r="B3" t="s">
        <v>95</v>
      </c>
      <c r="D3" s="23" t="s">
        <v>73</v>
      </c>
      <c r="F3" s="26" t="s">
        <v>65</v>
      </c>
      <c r="H3" s="23" t="s">
        <v>61</v>
      </c>
      <c r="J3" s="33" t="s">
        <v>74</v>
      </c>
      <c r="K3" s="38"/>
      <c r="L3" s="23" t="s">
        <v>62</v>
      </c>
      <c r="O3" s="28"/>
    </row>
    <row r="4" spans="1:15" ht="12.75">
      <c r="A4" s="25"/>
      <c r="B4" s="21"/>
      <c r="D4" s="24" t="s">
        <v>72</v>
      </c>
      <c r="F4" s="24" t="s">
        <v>66</v>
      </c>
      <c r="H4" s="24" t="s">
        <v>76</v>
      </c>
      <c r="J4" s="34" t="s">
        <v>75</v>
      </c>
      <c r="K4" s="38"/>
      <c r="L4" s="43" t="s">
        <v>96</v>
      </c>
      <c r="N4" s="25" t="s">
        <v>64</v>
      </c>
      <c r="O4" s="28"/>
    </row>
    <row r="5" spans="10:11" ht="12.75">
      <c r="J5" s="35"/>
      <c r="K5" s="38"/>
    </row>
    <row r="6" spans="1:14" ht="12.75">
      <c r="A6" s="40">
        <v>1</v>
      </c>
      <c r="B6" t="s">
        <v>55</v>
      </c>
      <c r="D6" s="11">
        <v>5150337</v>
      </c>
      <c r="J6" s="36">
        <f>D6+F6+H6</f>
        <v>5150337</v>
      </c>
      <c r="K6" s="38"/>
      <c r="L6" s="11">
        <v>6130895</v>
      </c>
      <c r="N6" s="22">
        <f>L6-J6</f>
        <v>980558</v>
      </c>
    </row>
    <row r="7" spans="10:11" ht="12.75">
      <c r="J7" s="35"/>
      <c r="K7" s="38"/>
    </row>
    <row r="8" spans="1:17" ht="12.75">
      <c r="A8" s="40">
        <v>2</v>
      </c>
      <c r="B8" t="s">
        <v>56</v>
      </c>
      <c r="D8" s="11">
        <v>53666203</v>
      </c>
      <c r="F8" s="26">
        <f>(2000000)*D43</f>
        <v>1360000</v>
      </c>
      <c r="J8" s="36">
        <f>D8+F8+H8</f>
        <v>55026203</v>
      </c>
      <c r="K8" s="38"/>
      <c r="L8" s="11">
        <f>P8+Q8</f>
        <v>62558721</v>
      </c>
      <c r="N8" s="22">
        <f>L8-J8</f>
        <v>7532518</v>
      </c>
      <c r="P8" s="11">
        <v>6294295</v>
      </c>
      <c r="Q8" s="11">
        <v>56264426</v>
      </c>
    </row>
    <row r="9" spans="10:17" ht="12.75">
      <c r="J9" s="35"/>
      <c r="K9" s="38"/>
      <c r="Q9" s="10"/>
    </row>
    <row r="10" spans="1:14" ht="12.75">
      <c r="A10" s="40">
        <v>3</v>
      </c>
      <c r="B10" t="s">
        <v>57</v>
      </c>
      <c r="D10" s="11">
        <v>1173194</v>
      </c>
      <c r="F10" s="26">
        <f>(250000)*D43</f>
        <v>170000</v>
      </c>
      <c r="J10" s="36">
        <f>D10+F10+H10</f>
        <v>1343194</v>
      </c>
      <c r="K10" s="38"/>
      <c r="L10" s="11">
        <v>1443200</v>
      </c>
      <c r="N10" s="22">
        <f>L10-J10</f>
        <v>100006</v>
      </c>
    </row>
    <row r="11" spans="10:11" ht="12.75">
      <c r="J11" s="35"/>
      <c r="K11" s="38"/>
    </row>
    <row r="12" spans="1:14" ht="12.75">
      <c r="A12" s="40">
        <v>4</v>
      </c>
      <c r="B12" t="s">
        <v>58</v>
      </c>
      <c r="D12" s="11">
        <v>272840</v>
      </c>
      <c r="J12" s="36">
        <f>D12+F12+H12</f>
        <v>272840</v>
      </c>
      <c r="K12" s="38"/>
      <c r="L12" s="11">
        <v>472840</v>
      </c>
      <c r="N12" s="22">
        <f>L12-J12</f>
        <v>200000</v>
      </c>
    </row>
    <row r="13" spans="10:11" ht="12.75">
      <c r="J13" s="35"/>
      <c r="K13" s="38"/>
    </row>
    <row r="14" spans="1:14" ht="12.75">
      <c r="A14" s="40">
        <v>5</v>
      </c>
      <c r="B14" t="s">
        <v>59</v>
      </c>
      <c r="D14" s="11">
        <v>572218</v>
      </c>
      <c r="J14" s="36">
        <f>D14+F14+H14</f>
        <v>572218</v>
      </c>
      <c r="K14" s="38"/>
      <c r="L14" s="11">
        <v>680799</v>
      </c>
      <c r="N14" s="22">
        <f>L14-J14</f>
        <v>108581</v>
      </c>
    </row>
    <row r="15" spans="10:11" ht="12.75">
      <c r="J15" s="35"/>
      <c r="K15" s="38"/>
    </row>
    <row r="16" spans="1:14" ht="12.75">
      <c r="A16" s="40">
        <v>6</v>
      </c>
      <c r="B16" t="s">
        <v>78</v>
      </c>
      <c r="D16" s="11">
        <v>3388266</v>
      </c>
      <c r="H16" s="11">
        <v>3507000</v>
      </c>
      <c r="J16" s="36">
        <f>D16+F16+H16</f>
        <v>6895266</v>
      </c>
      <c r="K16" s="38"/>
      <c r="L16" s="11">
        <v>7442724</v>
      </c>
      <c r="N16" s="22">
        <f>L16-J16</f>
        <v>547458</v>
      </c>
    </row>
    <row r="17" spans="10:11" ht="12.75">
      <c r="J17" s="35"/>
      <c r="K17" s="38"/>
    </row>
    <row r="18" spans="1:14" ht="12.75">
      <c r="A18" s="40">
        <v>7</v>
      </c>
      <c r="B18" t="s">
        <v>79</v>
      </c>
      <c r="D18" s="11">
        <v>1822320</v>
      </c>
      <c r="F18" s="26">
        <f>(250000)*D43</f>
        <v>170000</v>
      </c>
      <c r="J18" s="36">
        <f>D18+F18+H18</f>
        <v>1992320</v>
      </c>
      <c r="K18" s="38"/>
      <c r="L18" s="11">
        <v>2153977</v>
      </c>
      <c r="N18" s="22">
        <f>L18-J18</f>
        <v>161657</v>
      </c>
    </row>
    <row r="19" spans="10:11" ht="12.75">
      <c r="J19" s="35"/>
      <c r="K19" s="38"/>
    </row>
    <row r="20" spans="1:14" ht="12.75">
      <c r="A20" s="40">
        <v>8</v>
      </c>
      <c r="B20" t="s">
        <v>60</v>
      </c>
      <c r="D20" s="11">
        <v>2248524</v>
      </c>
      <c r="J20" s="36">
        <f>D20+F20+H20</f>
        <v>2248524</v>
      </c>
      <c r="K20" s="38"/>
      <c r="L20" s="11">
        <v>2361728</v>
      </c>
      <c r="N20" s="22">
        <f>L20-J20</f>
        <v>113204</v>
      </c>
    </row>
    <row r="21" spans="4:15" ht="12.75">
      <c r="D21" s="12"/>
      <c r="F21" s="27"/>
      <c r="H21" s="12"/>
      <c r="J21" s="37"/>
      <c r="K21" s="38"/>
      <c r="L21" s="12"/>
      <c r="N21" s="21"/>
      <c r="O21" s="28"/>
    </row>
    <row r="22" spans="1:14" ht="12.75">
      <c r="A22" s="40">
        <v>9</v>
      </c>
      <c r="D22" s="11">
        <f>SUM(D6:D21)</f>
        <v>68293902</v>
      </c>
      <c r="F22" s="26">
        <f>SUM(F5:F21)</f>
        <v>1700000</v>
      </c>
      <c r="H22" s="11">
        <f>SUM(H6:H21)</f>
        <v>3507000</v>
      </c>
      <c r="J22" s="36">
        <f>D22+F22+H22</f>
        <v>73500902</v>
      </c>
      <c r="K22" s="38"/>
      <c r="L22" s="39">
        <f>SUM(L5:L21)</f>
        <v>83244884</v>
      </c>
      <c r="N22" s="22">
        <f>L22-J22</f>
        <v>9743982</v>
      </c>
    </row>
    <row r="23" spans="1:6" ht="12.75">
      <c r="A23" s="40">
        <v>10</v>
      </c>
      <c r="B23" s="14" t="s">
        <v>68</v>
      </c>
      <c r="F23" s="32">
        <f>D22+F22</f>
        <v>69993902</v>
      </c>
    </row>
    <row r="24" spans="1:12" ht="12.75">
      <c r="A24" s="40">
        <v>11</v>
      </c>
      <c r="J24" s="13" t="s">
        <v>80</v>
      </c>
      <c r="L24" s="12">
        <v>40542</v>
      </c>
    </row>
    <row r="25" spans="1:12" ht="12.75">
      <c r="A25" s="40">
        <v>12</v>
      </c>
      <c r="B25" s="14" t="s">
        <v>69</v>
      </c>
      <c r="J25" s="13" t="s">
        <v>92</v>
      </c>
      <c r="L25" s="16">
        <f>SUM(L22:L24)</f>
        <v>83285426</v>
      </c>
    </row>
    <row r="26" spans="1:4" ht="12.75">
      <c r="A26" s="40">
        <v>13</v>
      </c>
      <c r="B26" s="30" t="s">
        <v>98</v>
      </c>
      <c r="D26" s="11">
        <v>3500000</v>
      </c>
    </row>
    <row r="27" spans="1:4" ht="12.75">
      <c r="A27" s="40">
        <v>14</v>
      </c>
      <c r="B27" s="30" t="s">
        <v>99</v>
      </c>
      <c r="D27" s="11">
        <v>160000</v>
      </c>
    </row>
    <row r="28" spans="1:4" ht="12.75">
      <c r="A28" s="40">
        <v>15</v>
      </c>
      <c r="B28" s="31" t="s">
        <v>100</v>
      </c>
      <c r="D28" s="11">
        <v>5383823</v>
      </c>
    </row>
    <row r="29" spans="1:4" ht="12.75">
      <c r="A29" s="40">
        <v>16</v>
      </c>
      <c r="B29" s="13" t="s">
        <v>102</v>
      </c>
      <c r="D29" s="11">
        <v>455711</v>
      </c>
    </row>
    <row r="30" spans="1:4" ht="12.75">
      <c r="A30" s="40">
        <v>17</v>
      </c>
      <c r="B30" s="13" t="s">
        <v>102</v>
      </c>
      <c r="D30" s="11">
        <v>164045</v>
      </c>
    </row>
    <row r="31" spans="1:4" ht="12.75">
      <c r="A31" s="40">
        <v>18</v>
      </c>
      <c r="B31" s="31" t="s">
        <v>101</v>
      </c>
      <c r="D31" s="11">
        <v>59308884</v>
      </c>
    </row>
    <row r="32" spans="1:8" ht="12.75">
      <c r="A32" s="40">
        <v>19</v>
      </c>
      <c r="B32" s="31" t="s">
        <v>101</v>
      </c>
      <c r="D32" s="12">
        <v>1227000</v>
      </c>
      <c r="H32"/>
    </row>
    <row r="33" spans="1:14" ht="12.75">
      <c r="A33" s="40">
        <v>20</v>
      </c>
      <c r="B33" s="14" t="s">
        <v>103</v>
      </c>
      <c r="F33" s="16">
        <f>SUM(D26:D32)</f>
        <v>70199463</v>
      </c>
      <c r="L33" s="46">
        <f>F33</f>
        <v>70199463</v>
      </c>
      <c r="N33" s="11"/>
    </row>
    <row r="34" spans="1:12" ht="15">
      <c r="A34" s="40">
        <v>21</v>
      </c>
      <c r="J34" s="14" t="s">
        <v>81</v>
      </c>
      <c r="L34" s="47">
        <f>L25-F33</f>
        <v>13085963</v>
      </c>
    </row>
    <row r="35" spans="1:2" ht="12.75">
      <c r="A35" s="40">
        <v>22</v>
      </c>
      <c r="B35" s="8" t="s">
        <v>71</v>
      </c>
    </row>
    <row r="36" spans="1:2" ht="12.75">
      <c r="A36" s="40">
        <v>23</v>
      </c>
      <c r="B36" t="s">
        <v>70</v>
      </c>
    </row>
    <row r="37" spans="1:4" ht="12.75">
      <c r="A37" s="40">
        <v>24</v>
      </c>
      <c r="B37" s="13" t="s">
        <v>93</v>
      </c>
      <c r="D37" s="11">
        <v>2500000</v>
      </c>
    </row>
    <row r="38" spans="1:4" ht="12.75">
      <c r="A38" s="40">
        <v>25</v>
      </c>
      <c r="B38" s="13" t="s">
        <v>82</v>
      </c>
      <c r="D38" s="11">
        <v>800000</v>
      </c>
    </row>
    <row r="39" spans="1:4" ht="12.75">
      <c r="A39" s="40">
        <v>26</v>
      </c>
      <c r="B39" s="13" t="s">
        <v>67</v>
      </c>
      <c r="D39" s="15">
        <f>D37-D38</f>
        <v>1700000</v>
      </c>
    </row>
    <row r="40" spans="1:4" ht="12.75">
      <c r="A40" s="40">
        <v>27</v>
      </c>
      <c r="B40" t="s">
        <v>77</v>
      </c>
      <c r="D40" s="11">
        <v>3507000</v>
      </c>
    </row>
    <row r="41" ht="12.75">
      <c r="B41" s="13"/>
    </row>
    <row r="43" spans="4:12" ht="12.75">
      <c r="D43" s="17">
        <f>D39/D37</f>
        <v>0.68</v>
      </c>
      <c r="F43" s="26">
        <f>F23-F33</f>
        <v>-205561</v>
      </c>
      <c r="L43" s="11">
        <v>1352400</v>
      </c>
    </row>
    <row r="45" ht="12.75">
      <c r="L45" s="11">
        <f>L22+L43</f>
        <v>84597284</v>
      </c>
    </row>
  </sheetData>
  <printOptions gridLines="1" horizontalCentered="1" verticalCentered="1"/>
  <pageMargins left="0.75" right="0.75" top="1" bottom="1" header="0.5" footer="0.5"/>
  <pageSetup fitToHeight="1" fitToWidth="1" horizontalDpi="300" verticalDpi="300" orientation="landscape" scale="89" r:id="rId2"/>
  <headerFooter alignWithMargins="0">
    <oddHeader>&amp;C&amp;"Arial,Bold"&amp;14Courthouse Seismic Project
Budget Comparison&amp;"Arial,Regular"&amp;10
July 24, 2002</oddHeader>
    <oddFooter>&amp;LFile: 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Layton</dc:creator>
  <cp:keywords/>
  <dc:description/>
  <cp:lastModifiedBy>David Layton</cp:lastModifiedBy>
  <cp:lastPrinted>2002-07-19T17:13:08Z</cp:lastPrinted>
  <dcterms:created xsi:type="dcterms:W3CDTF">2002-07-18T02:30:25Z</dcterms:created>
  <dcterms:modified xsi:type="dcterms:W3CDTF">2002-07-19T19:38:57Z</dcterms:modified>
  <cp:category/>
  <cp:version/>
  <cp:contentType/>
  <cp:contentStatus/>
</cp:coreProperties>
</file>