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05" windowWidth="24915" windowHeight="11565" activeTab="0"/>
  </bookViews>
  <sheets>
    <sheet name="6YearPlan" sheetId="1" r:id="rId1"/>
  </sheets>
  <externalReferences>
    <externalReference r:id="rId4"/>
  </externalReferences>
  <definedNames>
    <definedName name="a" hidden="1">{"cxtransfer",#N/A,FALSE,"ReorgRevisted"}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cc" hidden="1">{"NonWhole",#N/A,FALSE,"ReorgRevisted"}</definedName>
    <definedName name="e" hidden="1">{"Whole",#N/A,FALSE,"ReorgRevisted"}</definedName>
    <definedName name="HazWaste" hidden="1">{"cxtransfer",#N/A,FALSE,"ReorgRevisted"}</definedName>
    <definedName name="_xlnm.Print_Area" localSheetId="0">'6YearPlan'!$A$1:$I$58</definedName>
    <definedName name="TextRefCopyRangeCount" hidden="1">108</definedName>
    <definedName name="wrn.Aging._.and._.Trend._.Analysis." hidden="1">{#N/A,#N/A,FALSE,"Aging Summary";#N/A,#N/A,FALSE,"Ratio Analysis";#N/A,#N/A,FALSE,"Test 120 Day Accts";#N/A,#N/A,FALSE,"Tickmarks"}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n.cx" hidden="1">{"cxtransfer",#N/A,FALSE,"ReorgRevisted"}</definedName>
    <definedName name="XREF_COLUMN_3" localSheetId="0" hidden="1">#REF!</definedName>
    <definedName name="XREF_COLUMN_3" hidden="1">#REF!</definedName>
    <definedName name="XRefColumnsCount" hidden="1">3</definedName>
    <definedName name="XRefCopy3" localSheetId="0" hidden="1">#REF!</definedName>
    <definedName name="XRefCopy3" hidden="1">#REF!</definedName>
    <definedName name="XRefCopy4" localSheetId="0" hidden="1">#REF!</definedName>
    <definedName name="XRefCopy4" hidden="1">#REF!</definedName>
    <definedName name="XRefCopyRangeCount" hidden="1">4</definedName>
    <definedName name="XRefPasteRangeCount" hidden="1">3</definedName>
  </definedNames>
  <calcPr calcId="152511"/>
</workbook>
</file>

<file path=xl/sharedStrings.xml><?xml version="1.0" encoding="utf-8"?>
<sst xmlns="http://schemas.openxmlformats.org/spreadsheetml/2006/main" count="53" uniqueCount="46">
  <si>
    <t>Forecast</t>
  </si>
  <si>
    <t>CUSTOMER EQUIVALENTS (RCEs)</t>
  </si>
  <si>
    <t>MONTHLY RATE</t>
  </si>
  <si>
    <t>% Increase</t>
  </si>
  <si>
    <t>BEGINNING OPERATING FUND</t>
  </si>
  <si>
    <t>OPERATING REVENUE:</t>
  </si>
  <si>
    <t xml:space="preserve">  Customer Charges</t>
  </si>
  <si>
    <t xml:space="preserve">  Capacity Charge</t>
  </si>
  <si>
    <t xml:space="preserve">  Other Income</t>
  </si>
  <si>
    <t xml:space="preserve">  Investment Income</t>
  </si>
  <si>
    <t xml:space="preserve">  Rate Stabilization</t>
  </si>
  <si>
    <t xml:space="preserve">  TOTAL OPERATING REVENUES</t>
  </si>
  <si>
    <t>OPERATING EXPENSE</t>
  </si>
  <si>
    <t>DEBT SERVICE REQUIREMENT PARITY DEBT</t>
  </si>
  <si>
    <t>DEBT SERVICE REQUIREMENT PARITY LIEN OBLIGATIONS</t>
  </si>
  <si>
    <t>SUBORDINATE DEBT SERVICE</t>
  </si>
  <si>
    <t>DEBT SERVICE COVERAGE RATIO  PARITY DEBT</t>
  </si>
  <si>
    <t>DEBT SERVICE COVERAGE RATIO TOTAL PAYMENTS</t>
  </si>
  <si>
    <t>AMORTIZATION OF VARIABLE RATE DEBT</t>
  </si>
  <si>
    <t>LIQUIDITY RESERVE CONTRIBUTION</t>
  </si>
  <si>
    <t>TRANSFERS TO CAPITAL</t>
  </si>
  <si>
    <t xml:space="preserve">RATE STABILIZATION RESERVE </t>
  </si>
  <si>
    <t>OPERATING LIQUIDITY RESERVE BALANCE</t>
  </si>
  <si>
    <t>OPERATING  FUND ENDING BALANCE</t>
  </si>
  <si>
    <t>CONSTRUCTION FUND</t>
  </si>
  <si>
    <t>BEGINNING FUND BALANCE</t>
  </si>
  <si>
    <t>REVENUES:</t>
  </si>
  <si>
    <t xml:space="preserve">  Parity Bonds</t>
  </si>
  <si>
    <t xml:space="preserve">  Variable Debt Bonds (new money only)</t>
  </si>
  <si>
    <t xml:space="preserve">  Interim Debt</t>
  </si>
  <si>
    <t xml:space="preserve">  Grants &amp; Loans</t>
  </si>
  <si>
    <t xml:space="preserve">  Other</t>
  </si>
  <si>
    <t xml:space="preserve">  Transfers From Operating Fund</t>
  </si>
  <si>
    <t xml:space="preserve">  TOTAL REVENUES</t>
  </si>
  <si>
    <t>CAPITAL EXPENDITURES</t>
  </si>
  <si>
    <t>DEBT ISSUANCE COSTS</t>
  </si>
  <si>
    <t>BOND RESERVE TRANSACTIONS</t>
  </si>
  <si>
    <t>ADJUSTMENTS</t>
  </si>
  <si>
    <t>ENDING FUND BALANCE</t>
  </si>
  <si>
    <t>CONSTRUCTION FUND RESERVES</t>
  </si>
  <si>
    <t xml:space="preserve">  Bond &amp; Loan Reserves</t>
  </si>
  <si>
    <t xml:space="preserve">  Policy Reserves</t>
  </si>
  <si>
    <t>TOTAL FUND RESERVES</t>
  </si>
  <si>
    <t>CONSTRUCTION FUND BALANCE</t>
  </si>
  <si>
    <r>
      <t xml:space="preserve">Attachment A: Wastewater Treatment Division Financial Plan for the 2017 Proposed Sewer Rate </t>
    </r>
    <r>
      <rPr>
        <b/>
        <sz val="8"/>
        <rFont val="Arial"/>
        <family val="2"/>
      </rPr>
      <t>Ordinance 18305</t>
    </r>
  </si>
  <si>
    <t xml:space="preserve">Biennium Recommended        18305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</si>
</sst>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_)"/>
    <numFmt numFmtId="167" formatCode="&quot;$&quot;#,##0.00;\-&quot;$&quot;#,##0.00"/>
    <numFmt numFmtId="168" formatCode="_(&quot;$&quot;* #,##0_);_(&quot;$&quot;* \(#,##0\);_(&quot;$&quot;* &quot;-&quot;??_);_(@_)"/>
    <numFmt numFmtId="169" formatCode="_(* #,##0_);_(* \(#,##0\);_(* &quot;-&quot;??_);_(@_)"/>
    <numFmt numFmtId="170" formatCode="#,##0;\(#,##0\)"/>
    <numFmt numFmtId="171" formatCode="General_)"/>
    <numFmt numFmtId="172" formatCode="_(&quot;$&quot;* #,##0.000_);_(&quot;$&quot;* \(#,##0.000\);_(&quot;$&quot;* &quot;-&quot;??_);_(@_)"/>
    <numFmt numFmtId="173" formatCode="&quot;$&quot;#,##0\ ;\(&quot;$&quot;#,##0\)"/>
    <numFmt numFmtId="174" formatCode="#,##0.00;[Red]\(#,##0.00\)"/>
    <numFmt numFmtId="175" formatCode="&quot;$&quot;* #,##0_);[Red]&quot;$&quot;* \(#,##0\);&quot;$&quot;* \-0\-_)"/>
    <numFmt numFmtId="176" formatCode="0000"/>
    <numFmt numFmtId="177" formatCode="#,##0.00000_);\(#,##0.00000\)"/>
    <numFmt numFmtId="178" formatCode="#,##0_);\(#,##0\);\-0\-_)"/>
    <numFmt numFmtId="179" formatCode="&quot;$&quot;#,##0.0;\-&quot;$&quot;#,##0.0"/>
    <numFmt numFmtId="180" formatCode="#,##0.0,;\(#,##0.0,\)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Helv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/>
      <top style="medium"/>
      <bottom style="medium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71" fontId="7" fillId="0" borderId="0">
      <alignment/>
      <protection/>
    </xf>
    <xf numFmtId="169" fontId="7" fillId="0" borderId="0">
      <alignment/>
      <protection/>
    </xf>
    <xf numFmtId="171" fontId="8" fillId="0" borderId="0">
      <alignment horizont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2" fontId="9" fillId="0" borderId="1">
      <alignment horizontal="center"/>
      <protection/>
    </xf>
    <xf numFmtId="0" fontId="3" fillId="0" borderId="0">
      <alignment horizontal="center"/>
      <protection/>
    </xf>
    <xf numFmtId="0" fontId="10" fillId="3" borderId="0" applyNumberFormat="0" applyBorder="0" applyAlignment="0" applyProtection="0"/>
    <xf numFmtId="171" fontId="11" fillId="0" borderId="0">
      <alignment horizontal="center"/>
      <protection/>
    </xf>
    <xf numFmtId="0" fontId="12" fillId="20" borderId="2" applyNumberFormat="0" applyAlignment="0" applyProtection="0"/>
    <xf numFmtId="0" fontId="13" fillId="21" borderId="3" applyNumberFormat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2" fillId="22" borderId="0" applyNumberFormat="0" applyFont="0" applyBorder="0" applyProtection="0">
      <alignment/>
    </xf>
    <xf numFmtId="174" fontId="1" fillId="0" borderId="1">
      <alignment horizontal="center"/>
      <protection/>
    </xf>
    <xf numFmtId="174" fontId="1" fillId="0" borderId="1">
      <alignment horizontal="center"/>
      <protection/>
    </xf>
    <xf numFmtId="0" fontId="16" fillId="4" borderId="0" applyNumberFormat="0" applyBorder="0" applyAlignment="0" applyProtection="0"/>
    <xf numFmtId="175" fontId="17" fillId="0" borderId="4" applyFont="0" applyFill="0" applyProtection="0">
      <alignment/>
    </xf>
    <xf numFmtId="0" fontId="2" fillId="23" borderId="0" applyNumberFormat="0" applyFont="0" applyBorder="0" applyProtection="0">
      <alignment/>
    </xf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8" applyNumberFormat="0" applyFill="0" applyAlignment="0" applyProtection="0"/>
    <xf numFmtId="0" fontId="2" fillId="24" borderId="0" applyNumberFormat="0" applyFont="0" applyBorder="0" applyProtection="0">
      <alignment/>
    </xf>
    <xf numFmtId="0" fontId="2" fillId="25" borderId="0" applyNumberFormat="0" applyFont="0" applyBorder="0" applyProtection="0">
      <alignment/>
    </xf>
    <xf numFmtId="0" fontId="2" fillId="26" borderId="0" applyNumberFormat="0" applyFont="0" applyBorder="0" applyProtection="0">
      <alignment/>
    </xf>
    <xf numFmtId="0" fontId="23" fillId="27" borderId="0" applyNumberFormat="0" applyBorder="0" applyAlignment="0" applyProtection="0"/>
    <xf numFmtId="1" fontId="3" fillId="0" borderId="0">
      <alignment horizontal="center"/>
      <protection/>
    </xf>
    <xf numFmtId="37" fontId="3" fillId="0" borderId="0">
      <alignment/>
      <protection/>
    </xf>
    <xf numFmtId="37" fontId="9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" fillId="28" borderId="9" applyNumberFormat="0" applyFont="0" applyAlignment="0" applyProtection="0"/>
    <xf numFmtId="176" fontId="14" fillId="0" borderId="1">
      <alignment horizontal="center"/>
      <protection/>
    </xf>
    <xf numFmtId="0" fontId="25" fillId="20" borderId="10" applyNumberFormat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7" fontId="9" fillId="0" borderId="11">
      <alignment horizontal="center"/>
      <protection/>
    </xf>
    <xf numFmtId="0" fontId="26" fillId="0" borderId="0">
      <alignment vertical="top"/>
      <protection/>
    </xf>
    <xf numFmtId="169" fontId="7" fillId="20" borderId="4">
      <alignment/>
      <protection/>
    </xf>
    <xf numFmtId="169" fontId="7" fillId="20" borderId="12">
      <alignment/>
      <protection/>
    </xf>
    <xf numFmtId="178" fontId="17" fillId="0" borderId="13" applyFont="0" applyFill="0" applyProtection="0">
      <alignment/>
    </xf>
    <xf numFmtId="169" fontId="7" fillId="20" borderId="12">
      <alignment/>
      <protection/>
    </xf>
    <xf numFmtId="169" fontId="7" fillId="0" borderId="14">
      <alignment/>
      <protection/>
    </xf>
    <xf numFmtId="169" fontId="7" fillId="0" borderId="14">
      <alignment/>
      <protection/>
    </xf>
    <xf numFmtId="169" fontId="7" fillId="20" borderId="12">
      <alignment/>
      <protection/>
    </xf>
    <xf numFmtId="179" fontId="9" fillId="0" borderId="11">
      <alignment horizontal="center"/>
      <protection/>
    </xf>
    <xf numFmtId="180" fontId="3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" fillId="29" borderId="0" applyNumberFormat="0" applyFont="0" applyBorder="0" applyProtection="0">
      <alignment/>
    </xf>
  </cellStyleXfs>
  <cellXfs count="73">
    <xf numFmtId="0" fontId="0" fillId="0" borderId="0" xfId="0"/>
    <xf numFmtId="37" fontId="2" fillId="0" borderId="0" xfId="0" applyNumberFormat="1" applyFont="1" applyBorder="1" applyAlignment="1" applyProtection="1">
      <alignment horizontal="left"/>
      <protection/>
    </xf>
    <xf numFmtId="165" fontId="4" fillId="0" borderId="0" xfId="20" applyNumberFormat="1" applyFont="1" applyFill="1" applyBorder="1" applyAlignment="1" quotePrefix="1">
      <alignment horizontal="left"/>
    </xf>
    <xf numFmtId="0" fontId="3" fillId="0" borderId="0" xfId="0" applyFont="1"/>
    <xf numFmtId="166" fontId="3" fillId="0" borderId="16" xfId="0" applyNumberFormat="1" applyFont="1" applyFill="1" applyBorder="1" applyAlignment="1" applyProtection="1">
      <alignment horizontal="center"/>
      <protection/>
    </xf>
    <xf numFmtId="166" fontId="3" fillId="0" borderId="17" xfId="0" applyNumberFormat="1" applyFont="1" applyFill="1" applyBorder="1" applyAlignment="1" applyProtection="1">
      <alignment horizontal="center"/>
      <protection/>
    </xf>
    <xf numFmtId="166" fontId="3" fillId="0" borderId="18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>
      <alignment horizontal="left"/>
    </xf>
    <xf numFmtId="166" fontId="3" fillId="0" borderId="19" xfId="0" applyNumberFormat="1" applyFont="1" applyFill="1" applyBorder="1" applyAlignment="1" applyProtection="1">
      <alignment horizontal="center"/>
      <protection/>
    </xf>
    <xf numFmtId="166" fontId="3" fillId="0" borderId="20" xfId="0" applyNumberFormat="1" applyFont="1" applyFill="1" applyBorder="1" applyAlignment="1" applyProtection="1">
      <alignment horizontal="center"/>
      <protection/>
    </xf>
    <xf numFmtId="166" fontId="3" fillId="0" borderId="21" xfId="0" applyNumberFormat="1" applyFont="1" applyFill="1" applyBorder="1" applyAlignment="1" applyProtection="1">
      <alignment horizontal="center"/>
      <protection/>
    </xf>
    <xf numFmtId="167" fontId="3" fillId="0" borderId="22" xfId="21" applyNumberFormat="1" applyFont="1" applyBorder="1" applyAlignment="1" applyProtection="1">
      <alignment horizontal="left"/>
      <protection/>
    </xf>
    <xf numFmtId="43" fontId="3" fillId="0" borderId="17" xfId="18" applyFont="1" applyBorder="1" applyProtection="1">
      <protection/>
    </xf>
    <xf numFmtId="39" fontId="3" fillId="0" borderId="17" xfId="0" applyNumberFormat="1" applyFont="1" applyFill="1" applyBorder="1" applyProtection="1">
      <protection/>
    </xf>
    <xf numFmtId="39" fontId="3" fillId="0" borderId="18" xfId="0" applyNumberFormat="1" applyFont="1" applyFill="1" applyBorder="1" applyProtection="1">
      <protection/>
    </xf>
    <xf numFmtId="167" fontId="3" fillId="0" borderId="23" xfId="21" applyNumberFormat="1" applyFont="1" applyBorder="1" applyAlignment="1" applyProtection="1">
      <alignment horizontal="left"/>
      <protection/>
    </xf>
    <xf numFmtId="7" fontId="3" fillId="0" borderId="20" xfId="0" applyNumberFormat="1" applyFont="1" applyBorder="1" applyProtection="1">
      <protection/>
    </xf>
    <xf numFmtId="44" fontId="3" fillId="0" borderId="20" xfId="16" applyFont="1" applyFill="1" applyBorder="1" applyAlignment="1" applyProtection="1">
      <alignment horizontal="left" indent="1"/>
      <protection/>
    </xf>
    <xf numFmtId="44" fontId="3" fillId="0" borderId="21" xfId="16" applyFont="1" applyFill="1" applyBorder="1" applyAlignment="1" applyProtection="1">
      <alignment horizontal="left" indent="1"/>
      <protection/>
    </xf>
    <xf numFmtId="37" fontId="3" fillId="0" borderId="23" xfId="0" applyNumberFormat="1" applyFont="1" applyBorder="1" applyAlignment="1" applyProtection="1">
      <alignment horizontal="left" indent="1"/>
      <protection/>
    </xf>
    <xf numFmtId="164" fontId="3" fillId="0" borderId="17" xfId="20" applyNumberFormat="1" applyFont="1" applyBorder="1"/>
    <xf numFmtId="164" fontId="3" fillId="0" borderId="18" xfId="20" applyNumberFormat="1" applyFont="1" applyBorder="1"/>
    <xf numFmtId="168" fontId="3" fillId="0" borderId="0" xfId="16" applyNumberFormat="1" applyFont="1" applyBorder="1" applyProtection="1">
      <protection/>
    </xf>
    <xf numFmtId="168" fontId="3" fillId="0" borderId="24" xfId="16" applyNumberFormat="1" applyFont="1" applyBorder="1" applyProtection="1">
      <protection/>
    </xf>
    <xf numFmtId="37" fontId="3" fillId="0" borderId="23" xfId="0" applyNumberFormat="1" applyFont="1" applyBorder="1" applyAlignment="1" applyProtection="1">
      <alignment horizontal="left"/>
      <protection/>
    </xf>
    <xf numFmtId="39" fontId="3" fillId="0" borderId="0" xfId="0" applyNumberFormat="1" applyFont="1" applyFill="1" applyBorder="1" applyProtection="1">
      <protection/>
    </xf>
    <xf numFmtId="169" fontId="3" fillId="0" borderId="0" xfId="18" applyNumberFormat="1" applyFont="1" applyFill="1" applyBorder="1" applyProtection="1">
      <protection/>
    </xf>
    <xf numFmtId="169" fontId="3" fillId="0" borderId="24" xfId="18" applyNumberFormat="1" applyFont="1" applyFill="1" applyBorder="1" applyProtection="1">
      <protection/>
    </xf>
    <xf numFmtId="169" fontId="3" fillId="0" borderId="0" xfId="22" applyNumberFormat="1" applyFont="1" applyBorder="1" applyProtection="1">
      <protection/>
    </xf>
    <xf numFmtId="169" fontId="3" fillId="0" borderId="0" xfId="22" applyNumberFormat="1" applyFont="1" applyFill="1" applyBorder="1" applyProtection="1">
      <protection/>
    </xf>
    <xf numFmtId="169" fontId="3" fillId="0" borderId="13" xfId="22" applyNumberFormat="1" applyFont="1" applyBorder="1" applyProtection="1">
      <protection/>
    </xf>
    <xf numFmtId="169" fontId="3" fillId="0" borderId="13" xfId="18" applyNumberFormat="1" applyFont="1" applyFill="1" applyBorder="1" applyProtection="1">
      <protection/>
    </xf>
    <xf numFmtId="169" fontId="3" fillId="0" borderId="25" xfId="18" applyNumberFormat="1" applyFont="1" applyFill="1" applyBorder="1" applyProtection="1">
      <protection/>
    </xf>
    <xf numFmtId="37" fontId="3" fillId="0" borderId="23" xfId="0" applyNumberFormat="1" applyFont="1" applyBorder="1"/>
    <xf numFmtId="169" fontId="3" fillId="0" borderId="24" xfId="22" applyNumberFormat="1" applyFont="1" applyFill="1" applyBorder="1" applyProtection="1">
      <protection/>
    </xf>
    <xf numFmtId="170" fontId="3" fillId="0" borderId="23" xfId="0" applyNumberFormat="1" applyFont="1" applyFill="1" applyBorder="1" applyAlignment="1" applyProtection="1">
      <alignment horizontal="left"/>
      <protection/>
    </xf>
    <xf numFmtId="170" fontId="3" fillId="0" borderId="23" xfId="0" applyNumberFormat="1" applyFont="1" applyBorder="1" applyAlignment="1" applyProtection="1">
      <alignment horizontal="left"/>
      <protection/>
    </xf>
    <xf numFmtId="37" fontId="3" fillId="0" borderId="0" xfId="0" applyNumberFormat="1" applyFont="1" applyFill="1" applyBorder="1" applyProtection="1">
      <protection/>
    </xf>
    <xf numFmtId="37" fontId="3" fillId="0" borderId="24" xfId="0" applyNumberFormat="1" applyFont="1" applyFill="1" applyBorder="1" applyProtection="1">
      <protection/>
    </xf>
    <xf numFmtId="39" fontId="3" fillId="0" borderId="23" xfId="0" applyNumberFormat="1" applyFont="1" applyBorder="1" applyAlignment="1" applyProtection="1">
      <alignment horizontal="left"/>
      <protection/>
    </xf>
    <xf numFmtId="43" fontId="3" fillId="0" borderId="0" xfId="18" applyFont="1" applyBorder="1" applyProtection="1">
      <protection/>
    </xf>
    <xf numFmtId="43" fontId="3" fillId="0" borderId="0" xfId="18" applyFont="1" applyFill="1" applyBorder="1" applyProtection="1">
      <protection/>
    </xf>
    <xf numFmtId="43" fontId="3" fillId="0" borderId="24" xfId="18" applyFont="1" applyFill="1" applyBorder="1" applyProtection="1">
      <protection/>
    </xf>
    <xf numFmtId="43" fontId="3" fillId="0" borderId="0" xfId="18" applyNumberFormat="1" applyFont="1" applyBorder="1" applyProtection="1">
      <protection/>
    </xf>
    <xf numFmtId="37" fontId="3" fillId="0" borderId="0" xfId="22" applyNumberFormat="1" applyFont="1" applyBorder="1" applyProtection="1">
      <protection/>
    </xf>
    <xf numFmtId="37" fontId="3" fillId="0" borderId="24" xfId="22" applyNumberFormat="1" applyFont="1" applyBorder="1" applyProtection="1">
      <protection/>
    </xf>
    <xf numFmtId="37" fontId="3" fillId="0" borderId="13" xfId="0" applyNumberFormat="1" applyFont="1" applyFill="1" applyBorder="1" applyProtection="1">
      <protection/>
    </xf>
    <xf numFmtId="37" fontId="3" fillId="0" borderId="25" xfId="0" applyNumberFormat="1" applyFont="1" applyFill="1" applyBorder="1" applyProtection="1">
      <protection/>
    </xf>
    <xf numFmtId="170" fontId="3" fillId="0" borderId="26" xfId="0" applyNumberFormat="1" applyFont="1" applyBorder="1"/>
    <xf numFmtId="168" fontId="3" fillId="0" borderId="20" xfId="16" applyNumberFormat="1" applyFont="1" applyFill="1" applyBorder="1" applyProtection="1">
      <protection/>
    </xf>
    <xf numFmtId="168" fontId="3" fillId="0" borderId="27" xfId="16" applyNumberFormat="1" applyFont="1" applyFill="1" applyBorder="1" applyAlignment="1" applyProtection="1">
      <alignment horizontal="left" indent="1"/>
      <protection/>
    </xf>
    <xf numFmtId="168" fontId="3" fillId="0" borderId="28" xfId="16" applyNumberFormat="1" applyFont="1" applyFill="1" applyBorder="1" applyAlignment="1" applyProtection="1">
      <alignment horizontal="left" indent="1"/>
      <protection/>
    </xf>
    <xf numFmtId="170" fontId="4" fillId="0" borderId="29" xfId="0" applyNumberFormat="1" applyFont="1" applyBorder="1" applyAlignment="1" applyProtection="1">
      <alignment horizontal="left"/>
      <protection/>
    </xf>
    <xf numFmtId="37" fontId="3" fillId="0" borderId="30" xfId="0" applyNumberFormat="1" applyFont="1" applyFill="1" applyBorder="1" applyProtection="1">
      <protection/>
    </xf>
    <xf numFmtId="168" fontId="3" fillId="0" borderId="17" xfId="16" applyNumberFormat="1" applyFont="1" applyBorder="1" applyProtection="1">
      <protection/>
    </xf>
    <xf numFmtId="168" fontId="3" fillId="0" borderId="17" xfId="16" applyNumberFormat="1" applyFont="1" applyFill="1" applyBorder="1" applyProtection="1">
      <protection/>
    </xf>
    <xf numFmtId="168" fontId="3" fillId="0" borderId="18" xfId="16" applyNumberFormat="1" applyFont="1" applyFill="1" applyBorder="1" applyProtection="1">
      <protection/>
    </xf>
    <xf numFmtId="37" fontId="3" fillId="0" borderId="13" xfId="0" applyNumberFormat="1" applyFont="1" applyBorder="1" applyProtection="1">
      <protection/>
    </xf>
    <xf numFmtId="37" fontId="3" fillId="0" borderId="0" xfId="0" applyNumberFormat="1" applyFont="1" applyBorder="1" applyProtection="1">
      <protection/>
    </xf>
    <xf numFmtId="10" fontId="3" fillId="0" borderId="0" xfId="20" applyNumberFormat="1" applyFont="1" applyFill="1" applyBorder="1"/>
    <xf numFmtId="169" fontId="3" fillId="0" borderId="0" xfId="18" applyNumberFormat="1" applyFont="1" applyFill="1" applyBorder="1"/>
    <xf numFmtId="170" fontId="3" fillId="0" borderId="26" xfId="0" applyNumberFormat="1" applyFont="1" applyBorder="1" applyAlignment="1" applyProtection="1">
      <alignment horizontal="left"/>
      <protection/>
    </xf>
    <xf numFmtId="168" fontId="3" fillId="0" borderId="20" xfId="16" applyNumberFormat="1" applyFont="1" applyFill="1" applyBorder="1" applyAlignment="1" applyProtection="1">
      <alignment horizontal="left" indent="1"/>
      <protection/>
    </xf>
    <xf numFmtId="168" fontId="3" fillId="0" borderId="21" xfId="16" applyNumberFormat="1" applyFont="1" applyFill="1" applyBorder="1" applyAlignment="1" applyProtection="1">
      <alignment horizontal="left" indent="1"/>
      <protection/>
    </xf>
    <xf numFmtId="10" fontId="0" fillId="0" borderId="0" xfId="15" applyNumberFormat="1" applyFont="1"/>
    <xf numFmtId="164" fontId="0" fillId="0" borderId="0" xfId="15" applyNumberFormat="1" applyFont="1"/>
    <xf numFmtId="9" fontId="0" fillId="0" borderId="0" xfId="15" applyFont="1"/>
    <xf numFmtId="164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15" applyNumberFormat="1" applyFont="1"/>
    <xf numFmtId="37" fontId="0" fillId="0" borderId="0" xfId="0" applyNumberFormat="1"/>
    <xf numFmtId="0" fontId="0" fillId="0" borderId="0" xfId="0" applyFill="1" applyBorder="1"/>
    <xf numFmtId="37" fontId="30" fillId="0" borderId="0" xfId="0" applyNumberFormat="1" applyFont="1" applyBorder="1" applyAlignment="1" applyProtection="1">
      <alignment horizontal="center"/>
      <protection/>
    </xf>
  </cellXfs>
  <cellStyles count="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 2" xfId="20"/>
    <cellStyle name="Currency 2" xfId="21"/>
    <cellStyle name="Comma 2" xfId="22"/>
    <cellStyle name="20% - Accent1 2" xfId="23"/>
    <cellStyle name="20% - Accent2 2" xfId="24"/>
    <cellStyle name="20% - Accent3 2" xfId="25"/>
    <cellStyle name="20% - Accent4 2" xfId="26"/>
    <cellStyle name="20% - Accent5 2" xfId="27"/>
    <cellStyle name="20% - Accent6 2" xfId="28"/>
    <cellStyle name="40% - Accent1 2" xfId="29"/>
    <cellStyle name="40% - Accent2 2" xfId="30"/>
    <cellStyle name="40% - Accent3 2" xfId="31"/>
    <cellStyle name="40% - Accent4 2" xfId="32"/>
    <cellStyle name="40% - Accent5 2" xfId="33"/>
    <cellStyle name="40% - Accent6 2" xfId="34"/>
    <cellStyle name="60% - Accent1 2" xfId="35"/>
    <cellStyle name="60% - Accent2 2" xfId="36"/>
    <cellStyle name="60% - Accent3 2" xfId="37"/>
    <cellStyle name="60% - Accent4 2" xfId="38"/>
    <cellStyle name="60% - Accent5 2" xfId="39"/>
    <cellStyle name="60% - Accent6 2" xfId="40"/>
    <cellStyle name="8pt bold" xfId="41"/>
    <cellStyle name="8pt bold comma" xfId="42"/>
    <cellStyle name="8pt bold red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Account" xfId="50"/>
    <cellStyle name="arial 9" xfId="51"/>
    <cellStyle name="Bad 2" xfId="52"/>
    <cellStyle name="BLACK ITAL" xfId="53"/>
    <cellStyle name="Calculation 2" xfId="54"/>
    <cellStyle name="Check Cell 2" xfId="55"/>
    <cellStyle name="Comma 2 2" xfId="56"/>
    <cellStyle name="Comma 2 3" xfId="57"/>
    <cellStyle name="Comma 3" xfId="58"/>
    <cellStyle name="Comma 3 2" xfId="59"/>
    <cellStyle name="Comma 4" xfId="60"/>
    <cellStyle name="Comma0" xfId="61"/>
    <cellStyle name="Currency0" xfId="62"/>
    <cellStyle name="Date" xfId="63"/>
    <cellStyle name="Explanatory Text 2" xfId="64"/>
    <cellStyle name="Fixed" xfId="65"/>
    <cellStyle name="Formula" xfId="66"/>
    <cellStyle name="Fund" xfId="67"/>
    <cellStyle name="Fund 2" xfId="68"/>
    <cellStyle name="Good 2" xfId="69"/>
    <cellStyle name="Grand-Total" xfId="70"/>
    <cellStyle name="Hardcode" xfId="71"/>
    <cellStyle name="Heading 1 2" xfId="72"/>
    <cellStyle name="Heading 2 2" xfId="73"/>
    <cellStyle name="Heading 3 2" xfId="74"/>
    <cellStyle name="Heading 4 2" xfId="75"/>
    <cellStyle name="Input 2" xfId="76"/>
    <cellStyle name="Linked Cell 2" xfId="77"/>
    <cellStyle name="LinkedCalc" xfId="78"/>
    <cellStyle name="Macro" xfId="79"/>
    <cellStyle name="Manual" xfId="80"/>
    <cellStyle name="Neutral 2" xfId="81"/>
    <cellStyle name="NORM ARIEL 9 #" xfId="82"/>
    <cellStyle name="Norm-9 Ariel" xfId="83"/>
    <cellStyle name="Normal 2" xfId="84"/>
    <cellStyle name="Normal 2 2" xfId="85"/>
    <cellStyle name="Normal 3" xfId="86"/>
    <cellStyle name="Normal 3 2" xfId="87"/>
    <cellStyle name="Normal 3 3" xfId="88"/>
    <cellStyle name="Normal 4" xfId="89"/>
    <cellStyle name="Note 2" xfId="90"/>
    <cellStyle name="Org" xfId="91"/>
    <cellStyle name="Output 2" xfId="92"/>
    <cellStyle name="Phone" xfId="93"/>
    <cellStyle name="Phone 2" xfId="94"/>
    <cellStyle name="Project" xfId="95"/>
    <cellStyle name="Style 1" xfId="96"/>
    <cellStyle name="Subno" xfId="97"/>
    <cellStyle name="SUBTOTAL" xfId="98"/>
    <cellStyle name="Sub-total" xfId="99"/>
    <cellStyle name="SUBTOTAL 2" xfId="100"/>
    <cellStyle name="SUBTOTAL APP" xfId="101"/>
    <cellStyle name="SUBTOTAL APP 2" xfId="102"/>
    <cellStyle name="SUBTOTAL_2008 Budget FP Rate Model" xfId="103"/>
    <cellStyle name="task" xfId="104"/>
    <cellStyle name="THOUSANDS FORMAT" xfId="105"/>
    <cellStyle name="Title 2" xfId="106"/>
    <cellStyle name="Total 2" xfId="107"/>
    <cellStyle name="Warning Text 2" xfId="108"/>
    <cellStyle name="WatchOu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RNES\Bond%20Issue%202012A\Documents%20and%20Settings\forrisw\Local%20Settings\Temporary%20Internet%20Files\OLK6\Long%20Term%20Debt%20and%20Other%20Liabilitie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 topLeftCell="A1">
      <pane xSplit="1" ySplit="4" topLeftCell="B20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0" defaultRowHeight="15"/>
  <cols>
    <col min="1" max="1" width="50.00390625" style="0" bestFit="1" customWidth="1"/>
    <col min="2" max="2" width="9.57421875" style="0" bestFit="1" customWidth="1"/>
    <col min="3" max="3" width="9.421875" style="0" bestFit="1" customWidth="1"/>
    <col min="4" max="4" width="9.57421875" style="0" bestFit="1" customWidth="1"/>
    <col min="5" max="5" width="9.8515625" style="0" bestFit="1" customWidth="1"/>
    <col min="6" max="7" width="9.57421875" style="0" bestFit="1" customWidth="1"/>
    <col min="8" max="9" width="10.8515625" style="0" bestFit="1" customWidth="1"/>
    <col min="10" max="41" width="0" style="0" hidden="1" customWidth="1"/>
    <col min="42" max="16384" width="9.140625" style="0" hidden="1" customWidth="1"/>
  </cols>
  <sheetData>
    <row r="1" spans="1:9" ht="18">
      <c r="A1" s="72" t="s">
        <v>44</v>
      </c>
      <c r="B1" s="72"/>
      <c r="C1" s="72"/>
      <c r="D1" s="72"/>
      <c r="E1" s="72"/>
      <c r="F1" s="72"/>
      <c r="G1" s="72"/>
      <c r="H1" s="72"/>
      <c r="I1" s="72"/>
    </row>
    <row r="2" spans="1:7" ht="3.75" customHeight="1" thickBot="1">
      <c r="A2" s="2"/>
      <c r="B2" s="2"/>
      <c r="C2" s="2"/>
      <c r="D2" s="3"/>
      <c r="E2" s="3"/>
      <c r="F2" s="3"/>
      <c r="G2" s="3"/>
    </row>
    <row r="3" spans="1:9" ht="28.5" customHeight="1">
      <c r="A3" s="1" t="s">
        <v>45</v>
      </c>
      <c r="B3" s="4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6">
        <v>2022</v>
      </c>
    </row>
    <row r="4" spans="1:9" ht="12" customHeight="1" thickBot="1">
      <c r="A4" s="7"/>
      <c r="B4" s="8" t="s">
        <v>0</v>
      </c>
      <c r="C4" s="9" t="s">
        <v>0</v>
      </c>
      <c r="D4" s="9" t="s">
        <v>0</v>
      </c>
      <c r="E4" s="9" t="s">
        <v>0</v>
      </c>
      <c r="F4" s="9" t="s">
        <v>0</v>
      </c>
      <c r="G4" s="9" t="s">
        <v>0</v>
      </c>
      <c r="H4" s="9" t="s">
        <v>0</v>
      </c>
      <c r="I4" s="10" t="s">
        <v>0</v>
      </c>
    </row>
    <row r="5" spans="1:9" ht="15">
      <c r="A5" s="11" t="s">
        <v>1</v>
      </c>
      <c r="B5" s="12">
        <v>736.0853358712031</v>
      </c>
      <c r="C5" s="12">
        <v>740.5018478864304</v>
      </c>
      <c r="D5" s="12">
        <v>744.944858973749</v>
      </c>
      <c r="E5" s="12">
        <v>748.6695832686177</v>
      </c>
      <c r="F5" s="12">
        <v>752.7872659765951</v>
      </c>
      <c r="G5" s="12">
        <v>757.45454702565</v>
      </c>
      <c r="H5" s="13">
        <v>762.150765217209</v>
      </c>
      <c r="I5" s="14">
        <v>766.8760999615557</v>
      </c>
    </row>
    <row r="6" spans="1:9" ht="15.75" thickBot="1">
      <c r="A6" s="15" t="s">
        <v>2</v>
      </c>
      <c r="B6" s="16">
        <v>42.03</v>
      </c>
      <c r="C6" s="16">
        <v>42.03</v>
      </c>
      <c r="D6" s="16">
        <v>44.22349548339844</v>
      </c>
      <c r="E6" s="16">
        <v>44.22349548339844</v>
      </c>
      <c r="F6" s="16">
        <v>46.53010177612305</v>
      </c>
      <c r="G6" s="16">
        <v>46.53080368041992</v>
      </c>
      <c r="H6" s="17">
        <v>47.730838775634766</v>
      </c>
      <c r="I6" s="18">
        <v>48.9688720703125</v>
      </c>
    </row>
    <row r="7" spans="1:9" ht="15">
      <c r="A7" s="19" t="s">
        <v>3</v>
      </c>
      <c r="B7" s="20">
        <v>0.056</v>
      </c>
      <c r="C7" s="20">
        <f aca="true" t="shared" si="0" ref="C7:I7">-1+C6/B6</f>
        <v>0</v>
      </c>
      <c r="D7" s="20">
        <f t="shared" si="0"/>
        <v>0.052188805220043655</v>
      </c>
      <c r="E7" s="20">
        <f t="shared" si="0"/>
        <v>0</v>
      </c>
      <c r="F7" s="20">
        <f t="shared" si="0"/>
        <v>0.05215793703124416</v>
      </c>
      <c r="G7" s="20">
        <f t="shared" si="0"/>
        <v>1.5084950818478049E-05</v>
      </c>
      <c r="H7" s="20">
        <f t="shared" si="0"/>
        <v>0.02579012181815843</v>
      </c>
      <c r="I7" s="21">
        <f t="shared" si="0"/>
        <v>0.025937807221391607</v>
      </c>
    </row>
    <row r="8" spans="1:9" ht="15">
      <c r="A8" s="15" t="s">
        <v>4</v>
      </c>
      <c r="B8" s="22">
        <v>59120</v>
      </c>
      <c r="C8" s="22">
        <f aca="true" t="shared" si="1" ref="C8:I8">B32</f>
        <v>59120</v>
      </c>
      <c r="D8" s="22">
        <f t="shared" si="1"/>
        <v>61028.3</v>
      </c>
      <c r="E8" s="22">
        <f t="shared" si="1"/>
        <v>60993.1</v>
      </c>
      <c r="F8" s="22">
        <f t="shared" si="1"/>
        <v>58980.1</v>
      </c>
      <c r="G8" s="22">
        <f t="shared" si="1"/>
        <v>55989.304000000004</v>
      </c>
      <c r="H8" s="22">
        <f t="shared" si="1"/>
        <v>48737.87616</v>
      </c>
      <c r="I8" s="23">
        <f t="shared" si="1"/>
        <v>46396.791206400005</v>
      </c>
    </row>
    <row r="9" spans="1:9" ht="12" customHeight="1">
      <c r="A9" s="24" t="s">
        <v>5</v>
      </c>
      <c r="B9" s="25"/>
      <c r="C9" s="25"/>
      <c r="D9" s="25"/>
      <c r="E9" s="25"/>
      <c r="F9" s="25"/>
      <c r="G9" s="25"/>
      <c r="H9" s="26"/>
      <c r="I9" s="27"/>
    </row>
    <row r="10" spans="1:9" ht="12.75" customHeight="1">
      <c r="A10" s="24" t="s">
        <v>6</v>
      </c>
      <c r="B10" s="22">
        <v>371252</v>
      </c>
      <c r="C10" s="22">
        <v>373479.51200000005</v>
      </c>
      <c r="D10" s="22">
        <v>395328.7872744777</v>
      </c>
      <c r="E10" s="22">
        <v>397305.43121085</v>
      </c>
      <c r="F10" s="22">
        <v>420327.21721992455</v>
      </c>
      <c r="G10" s="22">
        <v>422939.625893903</v>
      </c>
      <c r="H10" s="22">
        <v>436537.14356771123</v>
      </c>
      <c r="I10" s="23">
        <v>450636.6915935712</v>
      </c>
    </row>
    <row r="11" spans="1:9" ht="12.75" customHeight="1">
      <c r="A11" s="24" t="s">
        <v>7</v>
      </c>
      <c r="B11" s="28">
        <v>66405</v>
      </c>
      <c r="C11" s="28">
        <v>66202.00291584001</v>
      </c>
      <c r="D11" s="28">
        <v>70366.33563789654</v>
      </c>
      <c r="E11" s="28">
        <v>75622.55161251509</v>
      </c>
      <c r="F11" s="28">
        <v>81203.7223981415</v>
      </c>
      <c r="G11" s="28">
        <v>87186.59914196511</v>
      </c>
      <c r="H11" s="26">
        <v>93512.9106735463</v>
      </c>
      <c r="I11" s="27">
        <v>100265.59675267308</v>
      </c>
    </row>
    <row r="12" spans="1:9" ht="12.75" customHeight="1">
      <c r="A12" s="24" t="s">
        <v>8</v>
      </c>
      <c r="B12" s="29">
        <v>12230</v>
      </c>
      <c r="C12" s="29">
        <v>10656</v>
      </c>
      <c r="D12" s="29">
        <v>11000</v>
      </c>
      <c r="E12" s="29">
        <v>11330</v>
      </c>
      <c r="F12" s="28">
        <v>11669.9</v>
      </c>
      <c r="G12" s="28">
        <v>12019.997</v>
      </c>
      <c r="H12" s="26">
        <v>12380.59691</v>
      </c>
      <c r="I12" s="27">
        <v>12752.0148173</v>
      </c>
    </row>
    <row r="13" spans="1:9" ht="12.75" customHeight="1">
      <c r="A13" s="24" t="s">
        <v>9</v>
      </c>
      <c r="B13" s="28">
        <v>2764</v>
      </c>
      <c r="C13" s="28">
        <v>2512.4791104609376</v>
      </c>
      <c r="D13" s="28">
        <v>2596.1743561976987</v>
      </c>
      <c r="E13" s="28">
        <v>3518.9124426289213</v>
      </c>
      <c r="F13" s="28">
        <v>5440.771496208395</v>
      </c>
      <c r="G13" s="28">
        <v>7779.602162173994</v>
      </c>
      <c r="H13" s="26">
        <v>9392.39332614692</v>
      </c>
      <c r="I13" s="27">
        <v>11421.507761218625</v>
      </c>
    </row>
    <row r="14" spans="1:9" ht="12.75" customHeight="1">
      <c r="A14" s="24" t="s">
        <v>10</v>
      </c>
      <c r="B14" s="30">
        <v>-12000</v>
      </c>
      <c r="C14" s="30">
        <v>0</v>
      </c>
      <c r="D14" s="30">
        <v>0</v>
      </c>
      <c r="E14" s="30">
        <v>2500</v>
      </c>
      <c r="F14" s="30">
        <v>3600</v>
      </c>
      <c r="G14" s="30">
        <v>7885</v>
      </c>
      <c r="H14" s="31">
        <v>3000</v>
      </c>
      <c r="I14" s="32">
        <v>9365</v>
      </c>
    </row>
    <row r="15" spans="1:9" ht="12.75" customHeight="1">
      <c r="A15" s="24" t="s">
        <v>11</v>
      </c>
      <c r="B15" s="22">
        <f aca="true" t="shared" si="2" ref="B15:H15">SUM(B10:B14)</f>
        <v>440651</v>
      </c>
      <c r="C15" s="22">
        <f t="shared" si="2"/>
        <v>452849.994026301</v>
      </c>
      <c r="D15" s="22">
        <f t="shared" si="2"/>
        <v>479291.297268572</v>
      </c>
      <c r="E15" s="22">
        <f t="shared" si="2"/>
        <v>490276.89526599407</v>
      </c>
      <c r="F15" s="22">
        <f t="shared" si="2"/>
        <v>522241.6111142745</v>
      </c>
      <c r="G15" s="22">
        <f t="shared" si="2"/>
        <v>537810.824198042</v>
      </c>
      <c r="H15" s="22">
        <f t="shared" si="2"/>
        <v>554823.0444774043</v>
      </c>
      <c r="I15" s="23">
        <f aca="true" t="shared" si="3" ref="I15">SUM(I10:I14)</f>
        <v>584440.8109247629</v>
      </c>
    </row>
    <row r="16" spans="1:9" ht="4.5" customHeight="1">
      <c r="A16" s="33"/>
      <c r="B16" s="29"/>
      <c r="C16" s="29"/>
      <c r="D16" s="29"/>
      <c r="E16" s="29"/>
      <c r="F16" s="29"/>
      <c r="G16" s="29"/>
      <c r="H16" s="29"/>
      <c r="I16" s="34"/>
    </row>
    <row r="17" spans="1:9" ht="15">
      <c r="A17" s="35" t="s">
        <v>12</v>
      </c>
      <c r="B17" s="29">
        <v>-128700</v>
      </c>
      <c r="C17" s="29">
        <v>-147783</v>
      </c>
      <c r="D17" s="29">
        <v>-147431</v>
      </c>
      <c r="E17" s="29">
        <v>-152301</v>
      </c>
      <c r="F17" s="28">
        <v>-158393.04</v>
      </c>
      <c r="G17" s="28">
        <v>-164728.76160000003</v>
      </c>
      <c r="H17" s="29">
        <v>-171317.91206400003</v>
      </c>
      <c r="I17" s="34">
        <v>-178170.62854656004</v>
      </c>
    </row>
    <row r="18" spans="1:9" ht="6" customHeight="1">
      <c r="A18" s="35"/>
      <c r="B18" s="29"/>
      <c r="C18" s="29"/>
      <c r="D18" s="29"/>
      <c r="E18" s="29"/>
      <c r="F18" s="29"/>
      <c r="G18" s="29"/>
      <c r="H18" s="29"/>
      <c r="I18" s="34"/>
    </row>
    <row r="19" spans="1:9" ht="15">
      <c r="A19" s="36" t="s">
        <v>13</v>
      </c>
      <c r="B19" s="28">
        <v>-167694</v>
      </c>
      <c r="C19" s="28">
        <v>-162434.928125</v>
      </c>
      <c r="D19" s="28">
        <v>-165265.50470228767</v>
      </c>
      <c r="E19" s="28">
        <v>-169657.33167520352</v>
      </c>
      <c r="F19" s="28">
        <v>-179259.54651149525</v>
      </c>
      <c r="G19" s="28">
        <v>-190333.8810172375</v>
      </c>
      <c r="H19" s="29">
        <v>-198703.41665697767</v>
      </c>
      <c r="I19" s="34">
        <v>-209969.51592297523</v>
      </c>
    </row>
    <row r="20" spans="1:9" ht="12.75" customHeight="1">
      <c r="A20" s="36" t="s">
        <v>14</v>
      </c>
      <c r="B20" s="28">
        <v>-41209.385</v>
      </c>
      <c r="C20" s="28">
        <v>-54016.965</v>
      </c>
      <c r="D20" s="28">
        <v>-54235.83125</v>
      </c>
      <c r="E20" s="28">
        <v>-54188.1625</v>
      </c>
      <c r="F20" s="28">
        <v>-54124.1375</v>
      </c>
      <c r="G20" s="28">
        <v>-53553.70625</v>
      </c>
      <c r="H20" s="29">
        <v>-53488.1875</v>
      </c>
      <c r="I20" s="34">
        <v>-53436.13125</v>
      </c>
    </row>
    <row r="21" spans="1:9" ht="12.75" customHeight="1">
      <c r="A21" s="36" t="s">
        <v>15</v>
      </c>
      <c r="B21" s="28">
        <v>-18168.766105149996</v>
      </c>
      <c r="C21" s="28">
        <v>-38164.293811526</v>
      </c>
      <c r="D21" s="28">
        <v>-47518.1832006624</v>
      </c>
      <c r="E21" s="28">
        <v>-53034.91874574027</v>
      </c>
      <c r="F21" s="28">
        <v>-52429.68161654027</v>
      </c>
      <c r="G21" s="28">
        <v>-51499.503158340274</v>
      </c>
      <c r="H21" s="29">
        <v>-51929.635760474135</v>
      </c>
      <c r="I21" s="34">
        <v>-53491.09760247414</v>
      </c>
    </row>
    <row r="22" spans="1:9" ht="7.5" customHeight="1">
      <c r="A22" s="33"/>
      <c r="B22" s="37"/>
      <c r="C22" s="37"/>
      <c r="D22" s="37"/>
      <c r="E22" s="37"/>
      <c r="F22" s="37"/>
      <c r="G22" s="37"/>
      <c r="H22" s="37"/>
      <c r="I22" s="38"/>
    </row>
    <row r="23" spans="1:9" ht="15">
      <c r="A23" s="39" t="s">
        <v>16</v>
      </c>
      <c r="B23" s="40">
        <f aca="true" t="shared" si="4" ref="B23:I23">(B15+B17)/(-B19)</f>
        <v>1.8602394838217229</v>
      </c>
      <c r="C23" s="40">
        <f t="shared" si="4"/>
        <v>1.8780874135120746</v>
      </c>
      <c r="D23" s="40">
        <f t="shared" si="4"/>
        <v>2.008043347378458</v>
      </c>
      <c r="E23" s="40">
        <f t="shared" si="4"/>
        <v>1.9921089877390272</v>
      </c>
      <c r="F23" s="40">
        <f t="shared" si="4"/>
        <v>2.029730511958771</v>
      </c>
      <c r="G23" s="40">
        <f t="shared" si="4"/>
        <v>1.9601453015307033</v>
      </c>
      <c r="H23" s="41">
        <f t="shared" si="4"/>
        <v>1.9300379372713576</v>
      </c>
      <c r="I23" s="42">
        <f t="shared" si="4"/>
        <v>1.9349007906806723</v>
      </c>
    </row>
    <row r="24" spans="1:9" ht="15">
      <c r="A24" s="39" t="s">
        <v>17</v>
      </c>
      <c r="B24" s="40">
        <f aca="true" t="shared" si="5" ref="B24:I24">(B15+B17)/(-B19-B20-B21)</f>
        <v>1.3737968239687186</v>
      </c>
      <c r="C24" s="40">
        <f t="shared" si="5"/>
        <v>1.1981445394214156</v>
      </c>
      <c r="D24" s="43">
        <f t="shared" si="5"/>
        <v>1.242831603926606</v>
      </c>
      <c r="E24" s="40">
        <f t="shared" si="5"/>
        <v>1.2206565704685457</v>
      </c>
      <c r="F24" s="40">
        <f t="shared" si="5"/>
        <v>1.273028538447694</v>
      </c>
      <c r="G24" s="40">
        <f t="shared" si="5"/>
        <v>1.2630276497883692</v>
      </c>
      <c r="H24" s="41">
        <f t="shared" si="5"/>
        <v>1.2610271236481208</v>
      </c>
      <c r="I24" s="42">
        <f t="shared" si="5"/>
        <v>1.2820269979929353</v>
      </c>
    </row>
    <row r="25" spans="1:9" ht="5.25" customHeight="1">
      <c r="A25" s="33"/>
      <c r="B25" s="37"/>
      <c r="C25" s="37"/>
      <c r="D25" s="37"/>
      <c r="E25" s="37"/>
      <c r="F25" s="37"/>
      <c r="G25" s="37"/>
      <c r="H25" s="37"/>
      <c r="I25" s="38"/>
    </row>
    <row r="26" spans="1:9" ht="15">
      <c r="A26" s="36" t="s">
        <v>18</v>
      </c>
      <c r="B26" s="41">
        <v>0</v>
      </c>
      <c r="C26" s="41">
        <v>0</v>
      </c>
      <c r="D26" s="29">
        <v>-920</v>
      </c>
      <c r="E26" s="29">
        <v>-1647.3175394939417</v>
      </c>
      <c r="F26" s="29">
        <v>-1738.8926866266142</v>
      </c>
      <c r="G26" s="29">
        <v>-1832.4428917044515</v>
      </c>
      <c r="H26" s="29">
        <v>-2288.015534169269</v>
      </c>
      <c r="I26" s="38">
        <v>-11510.27837301441</v>
      </c>
    </row>
    <row r="27" spans="1:9" ht="15">
      <c r="A27" s="36" t="s">
        <v>19</v>
      </c>
      <c r="B27" s="26">
        <v>-449.89999999999964</v>
      </c>
      <c r="C27" s="26">
        <v>-1908.300000000001</v>
      </c>
      <c r="D27" s="26">
        <v>35.20000000000073</v>
      </c>
      <c r="E27" s="26">
        <v>-487</v>
      </c>
      <c r="F27" s="26">
        <v>-609.2040000000015</v>
      </c>
      <c r="G27" s="26">
        <v>-633.5721600000015</v>
      </c>
      <c r="H27" s="37">
        <v>-658.9150464000013</v>
      </c>
      <c r="I27" s="38">
        <v>-685.271648255999</v>
      </c>
    </row>
    <row r="28" spans="1:9" ht="15">
      <c r="A28" s="36" t="s">
        <v>20</v>
      </c>
      <c r="B28" s="26">
        <v>-85109.30153084997</v>
      </c>
      <c r="C28" s="26">
        <v>-60334.85972577504</v>
      </c>
      <c r="D28" s="26">
        <v>-76328.33075162192</v>
      </c>
      <c r="E28" s="26">
        <v>-71749.53785657338</v>
      </c>
      <c r="F28" s="26">
        <v>-87827.32586462933</v>
      </c>
      <c r="G28" s="26">
        <v>-86938.09318577689</v>
      </c>
      <c r="H28" s="37">
        <v>-88286.83208593036</v>
      </c>
      <c r="I28" s="38">
        <v>-88634.56289203014</v>
      </c>
    </row>
    <row r="29" spans="1:9" ht="6.75" customHeight="1">
      <c r="A29" s="36"/>
      <c r="B29" s="37"/>
      <c r="C29" s="44"/>
      <c r="D29" s="44"/>
      <c r="E29" s="44"/>
      <c r="F29" s="44"/>
      <c r="G29" s="44"/>
      <c r="H29" s="44"/>
      <c r="I29" s="45"/>
    </row>
    <row r="30" spans="1:9" ht="12.75" customHeight="1">
      <c r="A30" s="36" t="s">
        <v>21</v>
      </c>
      <c r="B30" s="22">
        <v>46250</v>
      </c>
      <c r="C30" s="22">
        <v>46250</v>
      </c>
      <c r="D30" s="22">
        <v>46250</v>
      </c>
      <c r="E30" s="22">
        <v>43750</v>
      </c>
      <c r="F30" s="22">
        <v>40150</v>
      </c>
      <c r="G30" s="22">
        <v>32265</v>
      </c>
      <c r="H30" s="22">
        <v>29265</v>
      </c>
      <c r="I30" s="23">
        <v>19900</v>
      </c>
    </row>
    <row r="31" spans="1:9" ht="15">
      <c r="A31" s="36" t="s">
        <v>22</v>
      </c>
      <c r="B31" s="46">
        <v>12870</v>
      </c>
      <c r="C31" s="46">
        <v>14778.300000000001</v>
      </c>
      <c r="D31" s="46">
        <v>14743.1</v>
      </c>
      <c r="E31" s="46">
        <v>15230.1</v>
      </c>
      <c r="F31" s="46">
        <v>15839.304000000002</v>
      </c>
      <c r="G31" s="46">
        <v>16472.876160000003</v>
      </c>
      <c r="H31" s="46">
        <v>17131.791206400005</v>
      </c>
      <c r="I31" s="47">
        <v>17817.062854656004</v>
      </c>
    </row>
    <row r="32" spans="1:9" ht="15.75" thickBot="1">
      <c r="A32" s="48" t="s">
        <v>23</v>
      </c>
      <c r="B32" s="49">
        <f aca="true" t="shared" si="6" ref="B32:I32">SUM(B30:B31)</f>
        <v>59120</v>
      </c>
      <c r="C32" s="49">
        <f t="shared" si="6"/>
        <v>61028.3</v>
      </c>
      <c r="D32" s="49">
        <f t="shared" si="6"/>
        <v>60993.1</v>
      </c>
      <c r="E32" s="49">
        <f t="shared" si="6"/>
        <v>58980.1</v>
      </c>
      <c r="F32" s="49">
        <f t="shared" si="6"/>
        <v>55989.304000000004</v>
      </c>
      <c r="G32" s="49">
        <f t="shared" si="6"/>
        <v>48737.87616</v>
      </c>
      <c r="H32" s="50">
        <f t="shared" si="6"/>
        <v>46396.791206400005</v>
      </c>
      <c r="I32" s="51">
        <f t="shared" si="6"/>
        <v>37717.062854656004</v>
      </c>
    </row>
    <row r="33" spans="1:9" ht="15" customHeight="1" thickBot="1">
      <c r="A33" s="52" t="s">
        <v>24</v>
      </c>
      <c r="B33" s="53"/>
      <c r="C33" s="53"/>
      <c r="D33" s="53"/>
      <c r="E33" s="53"/>
      <c r="F33" s="53"/>
      <c r="G33" s="53"/>
      <c r="H33" s="53"/>
      <c r="I33" s="53"/>
    </row>
    <row r="34" spans="1:9" ht="15">
      <c r="A34" s="11" t="s">
        <v>25</v>
      </c>
      <c r="B34" s="54">
        <v>36287</v>
      </c>
      <c r="C34" s="54">
        <f aca="true" t="shared" si="7" ref="C34:I34">B50</f>
        <v>87323.30153084997</v>
      </c>
      <c r="D34" s="54">
        <f t="shared" si="7"/>
        <v>62834.30391833736</v>
      </c>
      <c r="E34" s="54">
        <f t="shared" si="7"/>
        <v>5001.282033959287</v>
      </c>
      <c r="F34" s="54">
        <f t="shared" si="7"/>
        <v>4999.7368774613715</v>
      </c>
      <c r="G34" s="54">
        <f t="shared" si="7"/>
        <v>5000</v>
      </c>
      <c r="H34" s="55">
        <f t="shared" si="7"/>
        <v>5000</v>
      </c>
      <c r="I34" s="56">
        <f t="shared" si="7"/>
        <v>5000</v>
      </c>
    </row>
    <row r="35" spans="1:9" ht="15">
      <c r="A35" s="15" t="s">
        <v>26</v>
      </c>
      <c r="B35" s="37"/>
      <c r="C35" s="37"/>
      <c r="D35" s="37"/>
      <c r="E35" s="37"/>
      <c r="F35" s="37"/>
      <c r="G35" s="37"/>
      <c r="H35" s="37"/>
      <c r="I35" s="38"/>
    </row>
    <row r="36" spans="1:9" ht="15">
      <c r="A36" s="15" t="s">
        <v>27</v>
      </c>
      <c r="B36" s="26">
        <v>71900</v>
      </c>
      <c r="C36" s="26">
        <v>35615</v>
      </c>
      <c r="D36" s="26">
        <v>0</v>
      </c>
      <c r="E36" s="26">
        <v>60975.8203125</v>
      </c>
      <c r="F36" s="26">
        <v>134182.53125</v>
      </c>
      <c r="G36" s="26">
        <v>152667.59375</v>
      </c>
      <c r="H36" s="37">
        <v>118422.0859375</v>
      </c>
      <c r="I36" s="38">
        <v>151652.640625</v>
      </c>
    </row>
    <row r="37" spans="1:9" ht="15">
      <c r="A37" s="15" t="s">
        <v>28</v>
      </c>
      <c r="B37" s="26">
        <v>0</v>
      </c>
      <c r="C37" s="26">
        <v>0</v>
      </c>
      <c r="D37" s="26">
        <v>0</v>
      </c>
      <c r="E37" s="26">
        <v>47296.95994984987</v>
      </c>
      <c r="F37" s="26">
        <v>0</v>
      </c>
      <c r="G37" s="26">
        <v>0</v>
      </c>
      <c r="H37" s="26">
        <v>20404.84926173836</v>
      </c>
      <c r="I37" s="27">
        <v>0</v>
      </c>
    </row>
    <row r="38" spans="1:9" ht="15">
      <c r="A38" s="15" t="s">
        <v>29</v>
      </c>
      <c r="B38" s="26"/>
      <c r="C38" s="26"/>
      <c r="D38" s="26">
        <f>-D26</f>
        <v>920</v>
      </c>
      <c r="E38" s="26">
        <f>-E26</f>
        <v>1647.3175394939417</v>
      </c>
      <c r="F38" s="26">
        <f aca="true" t="shared" si="8" ref="F38:I38">-F26</f>
        <v>1738.8926866266142</v>
      </c>
      <c r="G38" s="26">
        <f t="shared" si="8"/>
        <v>1832.4428917044515</v>
      </c>
      <c r="H38" s="26">
        <f t="shared" si="8"/>
        <v>2288.015534169269</v>
      </c>
      <c r="I38" s="38">
        <f t="shared" si="8"/>
        <v>11510.27837301441</v>
      </c>
    </row>
    <row r="39" spans="1:9" ht="15">
      <c r="A39" s="24" t="s">
        <v>30</v>
      </c>
      <c r="B39" s="26">
        <v>32330</v>
      </c>
      <c r="C39" s="26">
        <v>58917</v>
      </c>
      <c r="D39" s="26">
        <v>18523</v>
      </c>
      <c r="E39" s="26">
        <v>0</v>
      </c>
      <c r="F39" s="26">
        <v>0</v>
      </c>
      <c r="G39" s="26">
        <v>0</v>
      </c>
      <c r="H39" s="41">
        <v>0</v>
      </c>
      <c r="I39" s="42">
        <v>0</v>
      </c>
    </row>
    <row r="40" spans="1:9" ht="15">
      <c r="A40" s="24" t="s">
        <v>31</v>
      </c>
      <c r="B40" s="26">
        <v>500</v>
      </c>
      <c r="C40" s="26">
        <v>500</v>
      </c>
      <c r="D40" s="26">
        <v>500</v>
      </c>
      <c r="E40" s="26">
        <v>500</v>
      </c>
      <c r="F40" s="26">
        <v>500</v>
      </c>
      <c r="G40" s="26">
        <v>500</v>
      </c>
      <c r="H40" s="37">
        <v>500</v>
      </c>
      <c r="I40" s="38">
        <v>500</v>
      </c>
    </row>
    <row r="41" spans="1:9" ht="15">
      <c r="A41" s="24" t="s">
        <v>32</v>
      </c>
      <c r="B41" s="57">
        <f aca="true" t="shared" si="9" ref="B41:I41">-B28</f>
        <v>85109.30153084997</v>
      </c>
      <c r="C41" s="57">
        <f t="shared" si="9"/>
        <v>60334.85972577504</v>
      </c>
      <c r="D41" s="57">
        <f t="shared" si="9"/>
        <v>76328.33075162192</v>
      </c>
      <c r="E41" s="57">
        <f t="shared" si="9"/>
        <v>71749.53785657338</v>
      </c>
      <c r="F41" s="57">
        <f t="shared" si="9"/>
        <v>87827.32586462933</v>
      </c>
      <c r="G41" s="57">
        <f t="shared" si="9"/>
        <v>86938.09318577689</v>
      </c>
      <c r="H41" s="31">
        <f t="shared" si="9"/>
        <v>88286.83208593036</v>
      </c>
      <c r="I41" s="32">
        <f t="shared" si="9"/>
        <v>88634.56289203014</v>
      </c>
    </row>
    <row r="42" spans="1:9" ht="15">
      <c r="A42" s="24" t="s">
        <v>33</v>
      </c>
      <c r="B42" s="22">
        <f aca="true" t="shared" si="10" ref="B42:I42">SUM(B36:B41)</f>
        <v>189839.30153084997</v>
      </c>
      <c r="C42" s="22">
        <f t="shared" si="10"/>
        <v>155366.85972577502</v>
      </c>
      <c r="D42" s="22">
        <f t="shared" si="10"/>
        <v>96271.33075162192</v>
      </c>
      <c r="E42" s="22">
        <f t="shared" si="10"/>
        <v>182169.6356584172</v>
      </c>
      <c r="F42" s="22">
        <f t="shared" si="10"/>
        <v>224248.74980125594</v>
      </c>
      <c r="G42" s="22">
        <f t="shared" si="10"/>
        <v>241938.12982748135</v>
      </c>
      <c r="H42" s="22">
        <f t="shared" si="10"/>
        <v>229901.782819338</v>
      </c>
      <c r="I42" s="23">
        <f t="shared" si="10"/>
        <v>252297.48189004455</v>
      </c>
    </row>
    <row r="43" spans="1:9" ht="6" customHeight="1">
      <c r="A43" s="24"/>
      <c r="B43" s="37"/>
      <c r="C43" s="37"/>
      <c r="D43" s="37"/>
      <c r="E43" s="37"/>
      <c r="F43" s="37"/>
      <c r="G43" s="37"/>
      <c r="H43" s="37"/>
      <c r="I43" s="38"/>
    </row>
    <row r="44" spans="1:9" ht="15">
      <c r="A44" s="24" t="s">
        <v>34</v>
      </c>
      <c r="B44" s="58">
        <v>-152800</v>
      </c>
      <c r="C44" s="58">
        <v>-175975</v>
      </c>
      <c r="D44" s="58">
        <v>-162832</v>
      </c>
      <c r="E44" s="58">
        <v>-184242</v>
      </c>
      <c r="F44" s="58">
        <v>-219912</v>
      </c>
      <c r="G44" s="58">
        <v>-226811</v>
      </c>
      <c r="H44" s="37">
        <v>-218105</v>
      </c>
      <c r="I44" s="38">
        <v>-237917</v>
      </c>
    </row>
    <row r="45" spans="1:9" ht="7.5" customHeight="1">
      <c r="A45" s="24"/>
      <c r="B45" s="59"/>
      <c r="C45" s="59"/>
      <c r="D45" s="59"/>
      <c r="E45" s="59"/>
      <c r="F45" s="59"/>
      <c r="G45" s="59"/>
      <c r="H45" s="37"/>
      <c r="I45" s="38"/>
    </row>
    <row r="46" spans="1:9" ht="12.75" customHeight="1">
      <c r="A46" s="33" t="s">
        <v>35</v>
      </c>
      <c r="B46" s="60">
        <v>-646</v>
      </c>
      <c r="C46" s="60">
        <v>-712.3000000000001</v>
      </c>
      <c r="D46" s="60">
        <v>0</v>
      </c>
      <c r="E46" s="60">
        <v>-1456.0012059992494</v>
      </c>
      <c r="F46" s="60">
        <v>-2683.650625</v>
      </c>
      <c r="G46" s="60">
        <v>-3053.3518750000003</v>
      </c>
      <c r="H46" s="37">
        <v>-2470.465965058692</v>
      </c>
      <c r="I46" s="38">
        <v>-3033.0528125</v>
      </c>
    </row>
    <row r="47" spans="1:9" ht="12.75" customHeight="1">
      <c r="A47" s="35" t="s">
        <v>36</v>
      </c>
      <c r="B47" s="60">
        <v>3076</v>
      </c>
      <c r="C47" s="60">
        <v>-2251.2047022876795</v>
      </c>
      <c r="D47" s="60">
        <v>10000</v>
      </c>
      <c r="E47" s="60">
        <v>5570.173027084151</v>
      </c>
      <c r="F47" s="60">
        <v>-240.214836291736</v>
      </c>
      <c r="G47" s="60">
        <v>-11091.13450574223</v>
      </c>
      <c r="H47" s="37">
        <v>-8603.235639740189</v>
      </c>
      <c r="I47" s="38">
        <v>-11017.399265997577</v>
      </c>
    </row>
    <row r="48" spans="1:9" ht="12.75" customHeight="1">
      <c r="A48" s="35" t="s">
        <v>37</v>
      </c>
      <c r="B48" s="37">
        <v>11567</v>
      </c>
      <c r="C48" s="37">
        <v>-917.3526359999996</v>
      </c>
      <c r="D48" s="37">
        <v>-1272.3526359999996</v>
      </c>
      <c r="E48" s="37">
        <v>-2043.3526359999996</v>
      </c>
      <c r="F48" s="37">
        <v>-1413.1966499999999</v>
      </c>
      <c r="G48" s="37">
        <v>-982.1156499999997</v>
      </c>
      <c r="H48" s="37">
        <v>-722.9147099999991</v>
      </c>
      <c r="I48" s="38">
        <v>-329.7198500000013</v>
      </c>
    </row>
    <row r="49" spans="1:9" ht="6" customHeight="1">
      <c r="A49" s="36"/>
      <c r="B49" s="46"/>
      <c r="C49" s="46"/>
      <c r="D49" s="46"/>
      <c r="E49" s="46"/>
      <c r="F49" s="46"/>
      <c r="G49" s="46"/>
      <c r="H49" s="46"/>
      <c r="I49" s="47"/>
    </row>
    <row r="50" spans="1:9" ht="15">
      <c r="A50" s="36" t="s">
        <v>38</v>
      </c>
      <c r="B50" s="22">
        <f aca="true" t="shared" si="11" ref="B50:E50">SUM(B34:B49)-B42</f>
        <v>87323.30153084997</v>
      </c>
      <c r="C50" s="22">
        <f t="shared" si="11"/>
        <v>62834.30391833736</v>
      </c>
      <c r="D50" s="22">
        <f t="shared" si="11"/>
        <v>5001.282033959287</v>
      </c>
      <c r="E50" s="22">
        <f t="shared" si="11"/>
        <v>4999.7368774613715</v>
      </c>
      <c r="F50" s="22">
        <v>5000</v>
      </c>
      <c r="G50" s="22">
        <v>5000</v>
      </c>
      <c r="H50" s="22">
        <v>5000</v>
      </c>
      <c r="I50" s="22">
        <v>5000</v>
      </c>
    </row>
    <row r="51" spans="1:9" ht="4.5" customHeight="1">
      <c r="A51" s="36"/>
      <c r="B51" s="37"/>
      <c r="C51" s="37"/>
      <c r="D51" s="37"/>
      <c r="E51" s="37"/>
      <c r="F51" s="37"/>
      <c r="G51" s="37"/>
      <c r="H51" s="37"/>
      <c r="I51" s="38"/>
    </row>
    <row r="52" spans="1:9" ht="12.75" customHeight="1">
      <c r="A52" s="33" t="s">
        <v>39</v>
      </c>
      <c r="B52" s="37"/>
      <c r="C52" s="37"/>
      <c r="D52" s="37"/>
      <c r="E52" s="37"/>
      <c r="F52" s="37"/>
      <c r="G52" s="37"/>
      <c r="H52" s="37"/>
      <c r="I52" s="38"/>
    </row>
    <row r="53" spans="1:9" ht="15">
      <c r="A53" s="39" t="s">
        <v>40</v>
      </c>
      <c r="B53" s="22">
        <v>173918.30463600002</v>
      </c>
      <c r="C53" s="22">
        <v>175800.8619742877</v>
      </c>
      <c r="D53" s="22">
        <v>167073.2146102877</v>
      </c>
      <c r="E53" s="22">
        <v>163564.39421920353</v>
      </c>
      <c r="F53" s="22">
        <v>165217.80570549527</v>
      </c>
      <c r="G53" s="22">
        <v>177291.0558612375</v>
      </c>
      <c r="H53" s="22">
        <v>186617.2062109777</v>
      </c>
      <c r="I53" s="23">
        <v>197964.32532697526</v>
      </c>
    </row>
    <row r="54" spans="1:9" ht="15">
      <c r="A54" s="39" t="s">
        <v>41</v>
      </c>
      <c r="B54" s="46">
        <v>15000</v>
      </c>
      <c r="C54" s="46">
        <v>15000</v>
      </c>
      <c r="D54" s="46">
        <v>15000</v>
      </c>
      <c r="E54" s="46">
        <v>15000</v>
      </c>
      <c r="F54" s="46">
        <v>15000</v>
      </c>
      <c r="G54" s="46">
        <v>15000</v>
      </c>
      <c r="H54" s="46">
        <v>15000</v>
      </c>
      <c r="I54" s="47">
        <v>15000</v>
      </c>
    </row>
    <row r="55" spans="1:9" ht="15">
      <c r="A55" s="33" t="s">
        <v>42</v>
      </c>
      <c r="B55" s="22">
        <f aca="true" t="shared" si="12" ref="B55:H55">SUM(B53:B54)</f>
        <v>188918.30463600002</v>
      </c>
      <c r="C55" s="22">
        <f t="shared" si="12"/>
        <v>190800.8619742877</v>
      </c>
      <c r="D55" s="22">
        <f t="shared" si="12"/>
        <v>182073.2146102877</v>
      </c>
      <c r="E55" s="22">
        <f t="shared" si="12"/>
        <v>178564.39421920353</v>
      </c>
      <c r="F55" s="22">
        <f t="shared" si="12"/>
        <v>180217.80570549527</v>
      </c>
      <c r="G55" s="22">
        <f t="shared" si="12"/>
        <v>192291.0558612375</v>
      </c>
      <c r="H55" s="22">
        <f t="shared" si="12"/>
        <v>201617.2062109777</v>
      </c>
      <c r="I55" s="23">
        <f aca="true" t="shared" si="13" ref="I55">SUM(I53:I54)</f>
        <v>212964.32532697526</v>
      </c>
    </row>
    <row r="56" spans="1:9" ht="6" customHeight="1">
      <c r="A56" s="33"/>
      <c r="B56" s="37"/>
      <c r="C56" s="37"/>
      <c r="D56" s="37"/>
      <c r="E56" s="37"/>
      <c r="F56" s="37"/>
      <c r="G56" s="37"/>
      <c r="H56" s="37"/>
      <c r="I56" s="38"/>
    </row>
    <row r="57" spans="1:9" ht="15.75" thickBot="1">
      <c r="A57" s="61" t="s">
        <v>43</v>
      </c>
      <c r="B57" s="49">
        <f aca="true" t="shared" si="14" ref="B57:I57">B50+B55</f>
        <v>276241.60616684996</v>
      </c>
      <c r="C57" s="49">
        <f t="shared" si="14"/>
        <v>253635.16589262505</v>
      </c>
      <c r="D57" s="49">
        <f t="shared" si="14"/>
        <v>187074.49664424697</v>
      </c>
      <c r="E57" s="49">
        <f t="shared" si="14"/>
        <v>183564.1310966649</v>
      </c>
      <c r="F57" s="49">
        <f t="shared" si="14"/>
        <v>185217.80570549527</v>
      </c>
      <c r="G57" s="49">
        <f t="shared" si="14"/>
        <v>197291.0558612375</v>
      </c>
      <c r="H57" s="62">
        <f t="shared" si="14"/>
        <v>206617.2062109777</v>
      </c>
      <c r="I57" s="63">
        <f t="shared" si="14"/>
        <v>217964.32532697526</v>
      </c>
    </row>
    <row r="58" ht="5.25" customHeight="1">
      <c r="A58" s="36"/>
    </row>
    <row r="60" spans="2:9" ht="15">
      <c r="B60" s="64"/>
      <c r="C60" s="65"/>
      <c r="D60" s="65"/>
      <c r="E60" s="65"/>
      <c r="F60" s="65"/>
      <c r="G60" s="65"/>
      <c r="H60" s="65"/>
      <c r="I60" s="65"/>
    </row>
    <row r="61" spans="2:9" ht="15">
      <c r="B61" s="66"/>
      <c r="C61" s="66"/>
      <c r="D61" s="65"/>
      <c r="E61" s="65"/>
      <c r="F61" s="64"/>
      <c r="G61" s="65"/>
      <c r="H61" s="65"/>
      <c r="I61" s="65"/>
    </row>
    <row r="63" spans="2:9" ht="15">
      <c r="B63" s="65"/>
      <c r="C63" s="67"/>
      <c r="D63" s="65"/>
      <c r="H63" s="68"/>
      <c r="I63" s="64"/>
    </row>
    <row r="64" spans="3:9" ht="15">
      <c r="C64" s="68"/>
      <c r="D64" s="65"/>
      <c r="H64" s="68"/>
      <c r="I64" s="69"/>
    </row>
    <row r="65" spans="1:9" ht="15">
      <c r="A65" s="35"/>
      <c r="B65" s="29"/>
      <c r="C65" s="29"/>
      <c r="D65" s="68"/>
      <c r="E65" s="70"/>
      <c r="F65" s="29"/>
      <c r="G65" s="29"/>
      <c r="H65" s="29"/>
      <c r="I65" s="29"/>
    </row>
    <row r="66" spans="2:9" ht="15">
      <c r="B66" s="29"/>
      <c r="C66" s="29"/>
      <c r="D66" s="68"/>
      <c r="E66" s="70"/>
      <c r="F66" s="29"/>
      <c r="G66" s="29"/>
      <c r="H66" s="29"/>
      <c r="I66" s="29"/>
    </row>
    <row r="67" spans="2:9" ht="15">
      <c r="B67" s="29"/>
      <c r="C67" s="29"/>
      <c r="D67" s="68"/>
      <c r="E67" s="70"/>
      <c r="F67" s="29"/>
      <c r="G67" s="29"/>
      <c r="H67" s="29"/>
      <c r="I67" s="29"/>
    </row>
    <row r="68" spans="2:9" ht="15">
      <c r="B68" s="29"/>
      <c r="C68" s="29"/>
      <c r="D68" s="68"/>
      <c r="E68" s="70"/>
      <c r="F68" s="29"/>
      <c r="G68" s="29"/>
      <c r="H68" s="29"/>
      <c r="I68" s="29"/>
    </row>
    <row r="69" spans="1:9" ht="15">
      <c r="A69" s="71"/>
      <c r="B69" s="29"/>
      <c r="C69" s="29"/>
      <c r="D69" s="68"/>
      <c r="E69" s="70"/>
      <c r="F69" s="29"/>
      <c r="G69" s="29"/>
      <c r="H69" s="29"/>
      <c r="I69" s="29"/>
    </row>
    <row r="70" spans="2:9" ht="15">
      <c r="B70" s="29"/>
      <c r="C70" s="29"/>
      <c r="D70" s="68"/>
      <c r="E70" s="70"/>
      <c r="F70" s="29"/>
      <c r="G70" s="29"/>
      <c r="H70" s="29"/>
      <c r="I70" s="29"/>
    </row>
    <row r="71" spans="1:9" ht="15">
      <c r="A71" s="71"/>
      <c r="B71" s="29"/>
      <c r="C71" s="29"/>
      <c r="D71" s="68"/>
      <c r="E71" s="70"/>
      <c r="F71" s="29"/>
      <c r="G71" s="29"/>
      <c r="H71" s="29"/>
      <c r="I71" s="29"/>
    </row>
    <row r="72" spans="1:9" ht="15">
      <c r="A72" s="71"/>
      <c r="B72" s="29"/>
      <c r="C72" s="29"/>
      <c r="D72" s="68"/>
      <c r="E72" s="70"/>
      <c r="F72" s="29"/>
      <c r="G72" s="29"/>
      <c r="H72" s="29"/>
      <c r="I72" s="29"/>
    </row>
    <row r="73" spans="1:9" ht="15">
      <c r="A73" s="71"/>
      <c r="B73" s="29"/>
      <c r="C73" s="29"/>
      <c r="D73" s="68"/>
      <c r="E73" s="70"/>
      <c r="F73" s="29"/>
      <c r="G73" s="29"/>
      <c r="H73" s="29"/>
      <c r="I73" s="29"/>
    </row>
    <row r="74" spans="1:9" ht="15">
      <c r="A74" s="71"/>
      <c r="B74" s="29"/>
      <c r="C74" s="29"/>
      <c r="D74" s="68"/>
      <c r="E74" s="70"/>
      <c r="F74" s="29"/>
      <c r="G74" s="29"/>
      <c r="H74" s="29"/>
      <c r="I74" s="29"/>
    </row>
    <row r="75" spans="1:9" ht="15">
      <c r="A75" s="71"/>
      <c r="B75" s="29"/>
      <c r="C75" s="29"/>
      <c r="D75" s="68"/>
      <c r="E75" s="70"/>
      <c r="F75" s="29"/>
      <c r="G75" s="29"/>
      <c r="H75" s="29"/>
      <c r="I75" s="29"/>
    </row>
    <row r="76" spans="2:9" ht="15">
      <c r="B76" s="29"/>
      <c r="C76" s="29"/>
      <c r="D76" s="68"/>
      <c r="E76" s="70"/>
      <c r="F76" s="29"/>
      <c r="G76" s="29"/>
      <c r="H76" s="29"/>
      <c r="I76" s="29"/>
    </row>
    <row r="77" spans="2:9" ht="15">
      <c r="B77" s="29"/>
      <c r="C77" s="29"/>
      <c r="D77" s="68"/>
      <c r="E77" s="70"/>
      <c r="F77" s="29"/>
      <c r="G77" s="29"/>
      <c r="H77" s="29"/>
      <c r="I77" s="29"/>
    </row>
    <row r="78" spans="1:9" ht="15">
      <c r="A78" s="71"/>
      <c r="B78" s="29"/>
      <c r="C78" s="29"/>
      <c r="D78" s="68"/>
      <c r="E78" s="70"/>
      <c r="F78" s="29"/>
      <c r="G78" s="29"/>
      <c r="H78" s="29"/>
      <c r="I78" s="29"/>
    </row>
    <row r="79" spans="1:9" ht="15">
      <c r="A79" s="71"/>
      <c r="B79" s="29"/>
      <c r="C79" s="29"/>
      <c r="D79" s="68"/>
      <c r="E79" s="70"/>
      <c r="F79" s="29"/>
      <c r="G79" s="29"/>
      <c r="H79" s="29"/>
      <c r="I79" s="29"/>
    </row>
    <row r="80" spans="1:9" ht="15">
      <c r="A80" s="71"/>
      <c r="B80" s="29"/>
      <c r="C80" s="29"/>
      <c r="D80" s="68"/>
      <c r="E80" s="70"/>
      <c r="F80" s="29"/>
      <c r="G80" s="29"/>
      <c r="H80" s="29"/>
      <c r="I80" s="29"/>
    </row>
    <row r="81" spans="1:9" ht="15">
      <c r="A81" s="71"/>
      <c r="B81" s="29"/>
      <c r="C81" s="29"/>
      <c r="D81" s="68"/>
      <c r="E81" s="70"/>
      <c r="F81" s="29"/>
      <c r="G81" s="29"/>
      <c r="H81" s="29"/>
      <c r="I81" s="29"/>
    </row>
    <row r="82" spans="1:9" ht="15">
      <c r="A82" s="71"/>
      <c r="B82" s="29"/>
      <c r="C82" s="29"/>
      <c r="D82" s="68"/>
      <c r="E82" s="70"/>
      <c r="F82" s="29"/>
      <c r="G82" s="29"/>
      <c r="H82" s="29"/>
      <c r="I82" s="29"/>
    </row>
    <row r="83" spans="1:9" ht="15">
      <c r="A83" s="71"/>
      <c r="B83" s="29"/>
      <c r="C83" s="29"/>
      <c r="D83" s="68"/>
      <c r="E83" s="70"/>
      <c r="F83" s="29"/>
      <c r="G83" s="29"/>
      <c r="H83" s="29"/>
      <c r="I83" s="29"/>
    </row>
    <row r="84" spans="1:9" ht="15">
      <c r="A84" s="71"/>
      <c r="B84" s="29"/>
      <c r="C84" s="29"/>
      <c r="D84" s="68"/>
      <c r="E84" s="70"/>
      <c r="F84" s="29"/>
      <c r="G84" s="29"/>
      <c r="H84" s="29"/>
      <c r="I84" s="29"/>
    </row>
    <row r="85" spans="2:9" ht="15">
      <c r="B85" s="29"/>
      <c r="C85" s="29"/>
      <c r="D85" s="68"/>
      <c r="E85" s="70"/>
      <c r="F85" s="29"/>
      <c r="G85" s="29"/>
      <c r="H85" s="29"/>
      <c r="I85" s="29"/>
    </row>
  </sheetData>
  <mergeCells count="1">
    <mergeCell ref="A1:I1"/>
  </mergeCells>
  <printOptions horizontalCentered="1"/>
  <pageMargins left="0.25" right="0.25" top="0.177083333" bottom="0.5" header="0.05" footer="0.3"/>
  <pageSetup fitToHeight="1" fitToWidth="1" horizontalDpi="600" verticalDpi="600" orientation="landscape" scale="78" r:id="rId1"/>
  <headerFooter>
    <oddFooter>&amp;L&amp;Z&amp;F&amp;C&amp;P&amp;R&amp;D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2" ma:contentTypeDescription="Create a new document." ma:contentTypeScope="" ma:versionID="c3b824fb3306a8cd1cffe27a3809a1d6">
  <xsd:schema xmlns:xsd="http://www.w3.org/2001/XMLSchema" xmlns:xs="http://www.w3.org/2001/XMLSchema" xmlns:p="http://schemas.microsoft.com/office/2006/metadata/properties" xmlns:ns2="92810d9f-85a8-4947-9fd6-c4bbade4f97f" targetNamespace="http://schemas.microsoft.com/office/2006/metadata/properties" ma:root="true" ma:fieldsID="5170a4cdd51de5aeaa2eb48f62f6186e" ns2:_="">
    <xsd:import namespace="92810d9f-85a8-4947-9fd6-c4bbade4f9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82E515-FD2B-4532-B0D3-CB3C467851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3E7918-C6CE-4BD0-AE4A-522F9767C4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919F9-EB0D-42BA-B1F9-431AE308FAA6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5B740A5C-B8EA-4EB9-93D8-31E8C08E7DAD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92810d9f-85a8-4947-9fd6-c4bbade4f97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Kaplan</dc:creator>
  <cp:keywords/>
  <dc:description/>
  <cp:lastModifiedBy>Blossey, Linda</cp:lastModifiedBy>
  <cp:lastPrinted>2016-06-20T21:40:43Z</cp:lastPrinted>
  <dcterms:created xsi:type="dcterms:W3CDTF">2016-03-13T22:06:45Z</dcterms:created>
  <dcterms:modified xsi:type="dcterms:W3CDTF">2016-06-20T21:41:18Z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0x010100B371F0C0F611B4429E193719A16F2C75</vt:lpwstr>
  </property>
</Properties>
</file>