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175" windowHeight="9930" activeTab="0"/>
  </bookViews>
  <sheets>
    <sheet name="Fiscal Note" sheetId="1" r:id="rId1"/>
    <sheet name="Sheet1" sheetId="2" r:id="rId2"/>
  </sheets>
  <externalReferences>
    <externalReference r:id="rId5"/>
    <externalReference r:id="rId6"/>
  </externalReferences>
  <definedNames>
    <definedName name="_xlnm.Print_Area" localSheetId="0">'Fiscal Note'!$A$1:$H$44</definedName>
  </definedNames>
  <calcPr calcId="152511"/>
</workbook>
</file>

<file path=xl/sharedStrings.xml><?xml version="1.0" encoding="utf-8"?>
<sst xmlns="http://schemas.openxmlformats.org/spreadsheetml/2006/main" count="259" uniqueCount="141">
  <si>
    <t>2017-2018 FISCAL NOTE</t>
  </si>
  <si>
    <t>King County</t>
  </si>
  <si>
    <t>Department of Transportation</t>
  </si>
  <si>
    <t xml:space="preserve">Title:   </t>
  </si>
  <si>
    <t>Enterprise Financial Plans</t>
  </si>
  <si>
    <t xml:space="preserve">Affected Agency and/or Agencies:   </t>
  </si>
  <si>
    <t>Omnibus minus Adopted Budget</t>
  </si>
  <si>
    <t xml:space="preserve">Note Prepared By:  </t>
  </si>
  <si>
    <t xml:space="preserve">Date Prepared: </t>
  </si>
  <si>
    <t>Transit Enterprise Financial Plan</t>
  </si>
  <si>
    <t xml:space="preserve">Note Reviewed By: </t>
  </si>
  <si>
    <t>Projection</t>
  </si>
  <si>
    <t>Date Reviewed:</t>
  </si>
  <si>
    <t>Beginning Fund Balance</t>
  </si>
  <si>
    <t xml:space="preserve">Revenues </t>
  </si>
  <si>
    <t>Description of request:</t>
  </si>
  <si>
    <t xml:space="preserve">  Fares (Bus, ACC, VP, SLU)</t>
  </si>
  <si>
    <t xml:space="preserve">  Other Operations (Bus, ACC, VP, SLU)</t>
  </si>
  <si>
    <t xml:space="preserve">  Sales Tax </t>
  </si>
  <si>
    <t xml:space="preserve">  Property Tax</t>
  </si>
  <si>
    <t>Revenue to:</t>
  </si>
  <si>
    <t xml:space="preserve">  Congestion Relief Charge</t>
  </si>
  <si>
    <t>Agency</t>
  </si>
  <si>
    <t>Fund Code</t>
  </si>
  <si>
    <t>Revenue Source</t>
  </si>
  <si>
    <t>2017-2018</t>
  </si>
  <si>
    <t>2021-2022</t>
  </si>
  <si>
    <t xml:space="preserve">  Interest Income</t>
  </si>
  <si>
    <t xml:space="preserve">  Grants</t>
  </si>
  <si>
    <t xml:space="preserve">  Sound Transit Payments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</si>
  <si>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</si>
  <si>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</si>
  <si>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</si>
  <si>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</si>
  <si>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</si>
  <si>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</si>
  <si>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</si>
  <si>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</si>
  <si>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</si>
  <si>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</si>
  <si>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Other Fund Transactions</t>
  </si>
  <si>
    <t>TOTAL</t>
  </si>
  <si>
    <t>Debt Proceeds</t>
  </si>
  <si>
    <t>Misc Balance Adjustments</t>
  </si>
  <si>
    <t xml:space="preserve">Expenditures by Categories </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</si>
  <si>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</si>
  <si>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</si>
  <si>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</si>
  <si>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</si>
  <si>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</si>
  <si>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</si>
  <si>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</si>
  <si>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Total Reserves &amp; Designations</t>
  </si>
  <si>
    <t>Ending Undesignated Fund Balance</t>
  </si>
  <si>
    <t>Financial Policy Target Balance</t>
  </si>
  <si>
    <t>Total Undesignated Fund - RSR + Other</t>
  </si>
  <si>
    <t>50% next years sales tax</t>
  </si>
  <si>
    <t xml:space="preserve">Operating Sub-fund Financial Plan </t>
  </si>
  <si>
    <t>Notes and Assumptions:</t>
  </si>
  <si>
    <t>Bus Fares</t>
  </si>
  <si>
    <t>ACCESS Fares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</si>
  <si>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</si>
  <si>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Vanpool Fares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</si>
  <si>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</si>
  <si>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South Lake Union Fares</t>
  </si>
  <si>
    <t>*  Please note whether the legislation has an impact on any prior biennium.</t>
  </si>
  <si>
    <t>Other Operations (Bus, ACC, VP, SLU)</t>
  </si>
  <si>
    <t>*  If the legislation includes a contract or interlocal agreement that has an impact past the subsequent two biennia, please note the fiscal impact through the end of the contract or interlocal agreement.</t>
  </si>
  <si>
    <t>Sales Tax</t>
  </si>
  <si>
    <t>*  Describe how the revenue or expenditure impacts were developed and any major assumptions.</t>
  </si>
  <si>
    <t>Property Tax</t>
  </si>
  <si>
    <t>*  A financial plan should accompany the fiscal note if there is an expenditure impact of five percent or more to the fund</t>
  </si>
  <si>
    <t>Congestion Relief Charge</t>
  </si>
  <si>
    <t>or appropriation in the general fund.</t>
  </si>
  <si>
    <t>Payments from Sound Transit</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</si>
  <si>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</si>
  <si>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</si>
  <si>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</si>
  <si>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</si>
  <si>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</si>
  <si>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</si>
  <si>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</si>
  <si>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</si>
  <si>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</si>
  <si>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</si>
  <si>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</si>
  <si>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</si>
  <si>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</si>
  <si>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</si>
  <si>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</si>
  <si>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</si>
  <si>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</si>
  <si>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</si>
  <si>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</si>
  <si>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</si>
  <si>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</si>
  <si>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</si>
  <si>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</si>
  <si>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</si>
  <si>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</si>
  <si>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</si>
  <si>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</si>
  <si>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</si>
  <si>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</si>
  <si>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</si>
  <si>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</si>
  <si>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</si>
  <si>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</si>
  <si>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</si>
  <si>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</si>
  <si>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</si>
  <si>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</si>
  <si>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</si>
  <si>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</si>
  <si>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</si>
  <si>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</si>
  <si>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</si>
  <si>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</si>
  <si>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</si>
  <si>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</si>
  <si>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</si>
  <si>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</si>
  <si>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</si>
  <si>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</si>
  <si>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</si>
  <si>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</si>
  <si>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</si>
  <si>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</si>
  <si>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</si>
  <si>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</si>
  <si>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</si>
  <si>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</si>
  <si>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</si>
  <si>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</si>
  <si>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FBOD &amp; those with impacted Capital Projects</t>
  </si>
  <si>
    <t>Ordinance/Motion:  </t>
  </si>
  <si>
    <t>2017 Priority Hire Expansion Ordinance</t>
  </si>
  <si>
    <t>Karl Nygard</t>
  </si>
  <si>
    <r>
      <t>2019-2020</t>
    </r>
    <r>
      <rPr>
        <b/>
        <vertAlign val="superscript"/>
        <sz val="11"/>
        <rFont val="Calibri"/>
        <family val="2"/>
        <scheme val="minor"/>
      </rPr>
      <t>6</t>
    </r>
  </si>
  <si>
    <t>Does this legislation require a budget supplemental? Yes.</t>
  </si>
  <si>
    <t>Fiscal impacts of this program for 2018 are discussed in the accomanying supplemental appropriation ordinance fiscal note. Full implementaion costs of the expansion of Priority Hire will be included as part of FBOD's 2019-20 budget proposal as costs are better understood.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</si>
</sst>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4">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i/>
      <sz val="11"/>
      <name val="Calibri"/>
      <family val="2"/>
      <scheme val="minor"/>
    </font>
    <font>
      <b/>
      <i/>
      <sz val="11"/>
      <name val="Calibri"/>
      <family val="2"/>
      <scheme val="minor"/>
    </font>
    <font>
      <b/>
      <sz val="11"/>
      <color rgb="FFFF0000"/>
      <name val="Calibri"/>
      <family val="2"/>
      <scheme val="minor"/>
    </font>
    <font>
      <b/>
      <sz val="16"/>
      <name val="Calibri"/>
      <family val="2"/>
      <scheme val="minor"/>
    </font>
    <font>
      <b/>
      <vertAlign val="superscript"/>
      <sz val="11"/>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theme="0" tint="-0.24997000396251678"/>
        <bgColor indexed="64"/>
      </patternFill>
    </fill>
    <fill>
      <patternFill patternType="solid">
        <fgColor rgb="FFCCECFF"/>
        <bgColor indexed="64"/>
      </patternFill>
    </fill>
    <fill>
      <patternFill patternType="solid">
        <fgColor rgb="FFFFC000"/>
        <bgColor indexed="64"/>
      </patternFill>
    </fill>
    <fill>
      <patternFill patternType="solid">
        <fgColor theme="6" tint="0.39998000860214233"/>
        <bgColor indexed="64"/>
      </patternFill>
    </fill>
    <fill>
      <patternFill patternType="solid">
        <fgColor rgb="FF92D050"/>
        <bgColor indexed="64"/>
      </patternFill>
    </fill>
  </fills>
  <borders count="52">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medium"/>
      <right/>
      <top style="medium"/>
      <bottom style="thin">
        <color theme="0" tint="-0.24993999302387238"/>
      </bottom>
    </border>
    <border>
      <left/>
      <right style="thin"/>
      <top style="medium"/>
      <bottom style="thin">
        <color theme="0" tint="-0.24993999302387238"/>
      </bottom>
    </border>
    <border>
      <left/>
      <right style="double"/>
      <top/>
      <bottom/>
    </border>
    <border>
      <left/>
      <right/>
      <top/>
      <bottom style="thin"/>
    </border>
    <border>
      <left/>
      <right/>
      <top/>
      <bottom style="double"/>
    </border>
    <border>
      <left/>
      <right style="double"/>
      <top/>
      <bottom style="double"/>
    </border>
    <border>
      <left/>
      <right style="thin"/>
      <top style="medium"/>
      <bottom/>
    </border>
    <border>
      <left style="medium"/>
      <right/>
      <top style="thin">
        <color theme="0" tint="-0.24993999302387238"/>
      </top>
      <bottom style="medium"/>
    </border>
    <border>
      <left/>
      <right style="thin"/>
      <top style="thin">
        <color theme="0" tint="-0.24993999302387238"/>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8">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7" fontId="7" fillId="7"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8"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7"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9" borderId="11" xfId="23" applyFont="1" applyFill="1" applyBorder="1" applyAlignment="1">
      <alignment horizontal="right"/>
      <protection/>
    </xf>
    <xf numFmtId="37" fontId="7" fillId="5" borderId="11" xfId="23" applyFont="1" applyFill="1" applyBorder="1" applyAlignment="1">
      <alignment horizontal="right"/>
      <protection/>
    </xf>
    <xf numFmtId="37" fontId="7" fillId="10"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11"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11"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9" borderId="11" xfId="20" applyNumberFormat="1" applyFont="1" applyFill="1" applyBorder="1"/>
    <xf numFmtId="38" fontId="11" fillId="0" borderId="11" xfId="20" applyNumberFormat="1" applyFont="1" applyFill="1" applyBorder="1"/>
    <xf numFmtId="37" fontId="7" fillId="11" borderId="10" xfId="23" applyFont="1" applyFill="1" applyBorder="1" applyAlignment="1">
      <alignment horizontal="left"/>
      <protection/>
    </xf>
    <xf numFmtId="38" fontId="8" fillId="11" borderId="31" xfId="20" applyNumberFormat="1" applyFont="1" applyFill="1" applyBorder="1"/>
    <xf numFmtId="38" fontId="7" fillId="8" borderId="22" xfId="22" applyNumberFormat="1" applyFont="1" applyFill="1" applyBorder="1">
      <alignment/>
      <protection/>
    </xf>
    <xf numFmtId="37" fontId="7" fillId="0" borderId="0" xfId="23" applyFont="1" applyFill="1" applyBorder="1">
      <alignment/>
      <protection/>
    </xf>
    <xf numFmtId="38" fontId="11" fillId="0" borderId="0" xfId="23" applyNumberFormat="1" applyFont="1" applyFill="1" applyBorder="1" applyAlignment="1">
      <alignment horizontal="center"/>
      <protection/>
    </xf>
    <xf numFmtId="38" fontId="7" fillId="0" borderId="32" xfId="20" applyNumberFormat="1" applyFont="1" applyFill="1" applyBorder="1"/>
    <xf numFmtId="37" fontId="7" fillId="9" borderId="32" xfId="23" applyFont="1" applyFill="1" applyBorder="1" applyAlignment="1">
      <alignment horizontal="right"/>
      <protection/>
    </xf>
    <xf numFmtId="0" fontId="7" fillId="0" borderId="0" xfId="22" applyFont="1" applyFill="1" applyAlignment="1">
      <alignment horizontal="right"/>
      <protection/>
    </xf>
    <xf numFmtId="38" fontId="11"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11" fillId="0" borderId="0" xfId="22" applyNumberFormat="1" applyFont="1">
      <alignment/>
      <protection/>
    </xf>
    <xf numFmtId="38" fontId="6" fillId="0" borderId="0" xfId="22" applyNumberFormat="1" applyFont="1">
      <alignment/>
      <protection/>
    </xf>
    <xf numFmtId="0" fontId="7" fillId="0" borderId="34" xfId="0" applyFont="1" applyFill="1" applyBorder="1" applyAlignment="1">
      <alignment/>
    </xf>
    <xf numFmtId="0" fontId="7" fillId="0" borderId="35" xfId="0" applyFont="1" applyFill="1" applyBorder="1" applyAlignment="1">
      <alignment/>
    </xf>
    <xf numFmtId="0" fontId="7" fillId="0" borderId="34" xfId="0" applyFont="1" applyFill="1" applyBorder="1" applyAlignment="1">
      <alignment horizontal="left"/>
    </xf>
    <xf numFmtId="165" fontId="7" fillId="0" borderId="16" xfId="18" applyNumberFormat="1" applyFont="1" applyFill="1" applyBorder="1"/>
    <xf numFmtId="165" fontId="7" fillId="0" borderId="17" xfId="18" applyNumberFormat="1" applyFont="1" applyFill="1" applyBorder="1"/>
    <xf numFmtId="0" fontId="7" fillId="0" borderId="36" xfId="0" applyFont="1" applyBorder="1" applyAlignment="1">
      <alignment horizontal="left" indent="1"/>
    </xf>
    <xf numFmtId="0" fontId="7" fillId="0" borderId="37" xfId="0" applyFont="1" applyBorder="1" applyAlignment="1">
      <alignment horizontal="left" indent="1"/>
    </xf>
    <xf numFmtId="0" fontId="7" fillId="0" borderId="0" xfId="0" applyFont="1" applyBorder="1" applyAlignment="1">
      <alignment horizontal="left" wrapText="1"/>
    </xf>
    <xf numFmtId="0" fontId="7" fillId="0" borderId="38" xfId="0" applyFont="1" applyBorder="1" applyAlignment="1">
      <alignment horizontal="left" indent="1"/>
    </xf>
    <xf numFmtId="0" fontId="7" fillId="0" borderId="39" xfId="0" applyFont="1" applyBorder="1" applyAlignment="1">
      <alignment horizontal="left" indent="1"/>
    </xf>
    <xf numFmtId="0" fontId="12" fillId="0" borderId="0" xfId="0" applyFont="1" applyAlignment="1">
      <alignment horizontal="center" vertical="top"/>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indent="1"/>
    </xf>
    <xf numFmtId="0" fontId="7" fillId="0" borderId="40" xfId="0" applyFont="1" applyBorder="1" applyAlignment="1">
      <alignment horizontal="left" indent="1"/>
    </xf>
    <xf numFmtId="15" fontId="7" fillId="0" borderId="0" xfId="0" applyNumberFormat="1" applyFont="1" applyBorder="1" applyAlignment="1">
      <alignment horizontal="left" indent="1"/>
    </xf>
    <xf numFmtId="0" fontId="7" fillId="0" borderId="0" xfId="0" applyFont="1" applyBorder="1" applyAlignment="1">
      <alignment horizontal="left" vertical="top" wrapText="1" indent="1"/>
    </xf>
    <xf numFmtId="0" fontId="7" fillId="0" borderId="0" xfId="0" applyFont="1" applyBorder="1" applyAlignment="1">
      <alignment horizontal="left" vertical="top" indent="1"/>
    </xf>
    <xf numFmtId="0" fontId="7" fillId="0" borderId="41" xfId="0" applyFont="1" applyBorder="1" applyAlignment="1">
      <alignment horizontal="left" vertical="top" indent="1"/>
    </xf>
    <xf numFmtId="0" fontId="7" fillId="0" borderId="42" xfId="0" applyFont="1" applyBorder="1" applyAlignment="1">
      <alignment horizontal="left" indent="1"/>
    </xf>
    <xf numFmtId="0" fontId="7" fillId="0" borderId="43" xfId="0" applyFont="1" applyBorder="1" applyAlignment="1">
      <alignment horizontal="left" indent="1"/>
    </xf>
    <xf numFmtId="0" fontId="7" fillId="0" borderId="3" xfId="0" applyFont="1" applyBorder="1" applyAlignment="1">
      <alignment horizontal="left" indent="1"/>
    </xf>
    <xf numFmtId="0" fontId="7" fillId="0" borderId="44" xfId="0" applyFont="1" applyBorder="1" applyAlignment="1">
      <alignment horizontal="left" indent="1"/>
    </xf>
    <xf numFmtId="0" fontId="7" fillId="0" borderId="45" xfId="0" applyFont="1" applyBorder="1" applyAlignment="1">
      <alignment horizontal="left" indent="1"/>
    </xf>
    <xf numFmtId="0" fontId="7" fillId="0" borderId="46" xfId="0" applyFont="1" applyBorder="1" applyAlignment="1">
      <alignment horizontal="left" indent="1"/>
    </xf>
    <xf numFmtId="0" fontId="7" fillId="4" borderId="3" xfId="0" applyFont="1" applyFill="1" applyBorder="1" applyAlignment="1">
      <alignment horizontal="left" vertical="top" wrapText="1"/>
    </xf>
    <xf numFmtId="0" fontId="7" fillId="4" borderId="47" xfId="0" applyFont="1" applyFill="1" applyBorder="1" applyAlignment="1">
      <alignment horizontal="left" vertical="top" wrapText="1"/>
    </xf>
    <xf numFmtId="0" fontId="7" fillId="4" borderId="48" xfId="0" applyFont="1" applyFill="1" applyBorder="1" applyAlignment="1">
      <alignment horizontal="left" vertical="top" wrapText="1"/>
    </xf>
    <xf numFmtId="0" fontId="7" fillId="4" borderId="49" xfId="0" applyFont="1" applyFill="1" applyBorder="1" applyAlignment="1">
      <alignment horizontal="left" vertical="top" wrapText="1"/>
    </xf>
    <xf numFmtId="0" fontId="7" fillId="4" borderId="50" xfId="0" applyFont="1" applyFill="1" applyBorder="1" applyAlignment="1">
      <alignment horizontal="left" vertical="top" wrapText="1"/>
    </xf>
    <xf numFmtId="0" fontId="7" fillId="4" borderId="51" xfId="0" applyFont="1" applyFill="1" applyBorder="1" applyAlignment="1">
      <alignment horizontal="left" vertical="top" wrapTex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44983487.93319011</v>
          </cell>
          <cell r="I9">
            <v>86584202.3993932</v>
          </cell>
          <cell r="J9">
            <v>305527062.59861064</v>
          </cell>
          <cell r="K9">
            <v>181504704.60099077</v>
          </cell>
          <cell r="L9">
            <v>62121027.398652434</v>
          </cell>
          <cell r="M9">
            <v>31554319.96793878</v>
          </cell>
        </row>
        <row r="11">
          <cell r="H11">
            <v>3570223.5751021802</v>
          </cell>
          <cell r="I11">
            <v>9175533.5224199</v>
          </cell>
          <cell r="J11">
            <v>9589286.399739653</v>
          </cell>
          <cell r="K11">
            <v>10174371.4883281</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8455712.481383443</v>
          </cell>
          <cell r="I13">
            <v>37611543.98297244</v>
          </cell>
          <cell r="J13">
            <v>1852478.1324590445</v>
          </cell>
          <cell r="K13">
            <v>-3778301.112414241</v>
          </cell>
          <cell r="L13">
            <v>-7226464.055756569</v>
          </cell>
          <cell r="M13">
            <v>-8859242.095139503</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v>
          </cell>
        </row>
        <row r="17">
          <cell r="H17">
            <v>-15753335.002050638</v>
          </cell>
          <cell r="I17">
            <v>11636126.226576805</v>
          </cell>
          <cell r="J17">
            <v>1248899.9196678102</v>
          </cell>
          <cell r="K17">
            <v>26656775.492798828</v>
          </cell>
          <cell r="L17">
            <v>6477496.979415193</v>
          </cell>
          <cell r="M17">
            <v>-36655952.72718432</v>
          </cell>
        </row>
        <row r="18">
          <cell r="H18">
            <v>534803.8199999928</v>
          </cell>
          <cell r="I18">
            <v>645740.400000006</v>
          </cell>
          <cell r="J18">
            <v>733220.2615239471</v>
          </cell>
          <cell r="K18">
            <v>1076868.2029532343</v>
          </cell>
          <cell r="L18">
            <v>1264887.6365972161</v>
          </cell>
          <cell r="M18">
            <v>1496570.1957257986</v>
          </cell>
        </row>
        <row r="21">
          <cell r="H21">
            <v>9539953.127925158</v>
          </cell>
          <cell r="I21">
            <v>96782957.17180836</v>
          </cell>
          <cell r="J21">
            <v>48752235.17362416</v>
          </cell>
          <cell r="K21">
            <v>67673821.68957114</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-2169679.466333585</v>
          </cell>
          <cell r="K26">
            <v>-4135014.87613515</v>
          </cell>
          <cell r="L26">
            <v>-5974111.3849233575</v>
          </cell>
          <cell r="M26">
            <v>-5974111.38492336</v>
          </cell>
        </row>
        <row r="27">
          <cell r="H27">
            <v>17054375.86152792</v>
          </cell>
          <cell r="I27">
            <v>92475394.50795913</v>
          </cell>
          <cell r="J27">
            <v>-192230624.15217316</v>
          </cell>
          <cell r="K27">
            <v>-233042340.17931128</v>
          </cell>
          <cell r="L27">
            <v>-73678510.61696267</v>
          </cell>
          <cell r="M27">
            <v>-603264.510463953</v>
          </cell>
        </row>
        <row r="29">
          <cell r="H29">
            <v>16154.206750000361</v>
          </cell>
          <cell r="I29">
            <v>179536.20195000013</v>
          </cell>
          <cell r="J29">
            <v>274672.8484291984</v>
          </cell>
          <cell r="K29">
            <v>292161.8949017222</v>
          </cell>
          <cell r="L29">
            <v>306212.5304362755</v>
          </cell>
          <cell r="M29">
            <v>323266.1006277036</v>
          </cell>
        </row>
        <row r="30">
          <cell r="H30">
            <v>14990231.269999994</v>
          </cell>
          <cell r="I30">
            <v>4504972.317499997</v>
          </cell>
          <cell r="J30">
            <v>-818641.8675000006</v>
          </cell>
          <cell r="K30">
            <v>692679.3925000001</v>
          </cell>
          <cell r="L30">
            <v>-1839647.8124999981</v>
          </cell>
          <cell r="M30">
            <v>846175.8599999994</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v>
          </cell>
          <cell r="I38">
            <v>305527062.59861064</v>
          </cell>
          <cell r="J38">
            <v>181504704.60099077</v>
          </cell>
          <cell r="K38">
            <v>62121027.398652434</v>
          </cell>
          <cell r="L38">
            <v>31554319.96793878</v>
          </cell>
          <cell r="M38">
            <v>33501684.70289278</v>
          </cell>
        </row>
        <row r="40">
          <cell r="H40">
            <v>265548.60410959274</v>
          </cell>
          <cell r="I40">
            <v>2951280.032054797</v>
          </cell>
          <cell r="J40">
            <v>4515170.111164905</v>
          </cell>
          <cell r="K40">
            <v>4802661.286055714</v>
          </cell>
          <cell r="L40">
            <v>5033630.637308627</v>
          </cell>
          <cell r="M40">
            <v>5313963.297989637</v>
          </cell>
        </row>
        <row r="46">
          <cell r="H46">
            <v>30282031.262520432</v>
          </cell>
          <cell r="I46">
            <v>30081095.93155986</v>
          </cell>
          <cell r="J46">
            <v>-1263259.107329458</v>
          </cell>
          <cell r="K46">
            <v>-1341318.1476563811</v>
          </cell>
          <cell r="L46">
            <v>561951.6156716347</v>
          </cell>
          <cell r="M46">
            <v>1757281.4191733599</v>
          </cell>
        </row>
        <row r="49">
          <cell r="H49">
            <v>85680898.69324285</v>
          </cell>
          <cell r="I49">
            <v>300406103.1002222</v>
          </cell>
          <cell r="J49">
            <v>171937728.05672997</v>
          </cell>
          <cell r="K49">
            <v>49007324.39048138</v>
          </cell>
          <cell r="L49">
            <v>16732703.277074099</v>
          </cell>
          <cell r="M49">
            <v>16856283.338174462</v>
          </cell>
        </row>
        <row r="53">
          <cell r="H53">
            <v>32835783.319425702</v>
          </cell>
          <cell r="I53">
            <v>55664416.034832</v>
          </cell>
          <cell r="J53">
            <v>273276287.2007171</v>
          </cell>
          <cell r="K53">
            <v>177716157.2752244</v>
          </cell>
          <cell r="L53">
            <v>55151303.82419349</v>
          </cell>
          <cell r="M53">
            <v>21204382.29871106</v>
          </cell>
        </row>
        <row r="55">
          <cell r="H55">
            <v>3510598.6204289496</v>
          </cell>
          <cell r="I55">
            <v>9049667.585255504</v>
          </cell>
          <cell r="J55">
            <v>9440438.924074292</v>
          </cell>
          <cell r="K55">
            <v>9998888.068995804</v>
          </cell>
          <cell r="L55">
            <v>10315888.784389853</v>
          </cell>
          <cell r="M55">
            <v>10506305.224113375</v>
          </cell>
        </row>
        <row r="56">
          <cell r="H56">
            <v>0</v>
          </cell>
          <cell r="I56">
            <v>0</v>
          </cell>
          <cell r="J56">
            <v>0</v>
          </cell>
          <cell r="K56">
            <v>0</v>
          </cell>
          <cell r="L56">
            <v>0</v>
          </cell>
          <cell r="M56">
            <v>0</v>
          </cell>
        </row>
        <row r="57">
          <cell r="H57">
            <v>0</v>
          </cell>
          <cell r="I57">
            <v>0</v>
          </cell>
          <cell r="J57">
            <v>0</v>
          </cell>
          <cell r="K57">
            <v>0</v>
          </cell>
          <cell r="L57">
            <v>0</v>
          </cell>
          <cell r="M57">
            <v>0</v>
          </cell>
        </row>
        <row r="58">
          <cell r="H58">
            <v>59624.95467321086</v>
          </cell>
          <cell r="I58">
            <v>125865.9371643744</v>
          </cell>
          <cell r="J58">
            <v>148847.47566536535</v>
          </cell>
          <cell r="K58">
            <v>175483.41933229123</v>
          </cell>
          <cell r="L58">
            <v>178766.81732943188</v>
          </cell>
          <cell r="M58">
            <v>184126.98946797336</v>
          </cell>
        </row>
        <row r="59">
          <cell r="H59">
            <v>11293784.646333206</v>
          </cell>
          <cell r="I59">
            <v>28868884.454908885</v>
          </cell>
          <cell r="J59">
            <v>30160092.537748605</v>
          </cell>
          <cell r="K59">
            <v>31021590.04333419</v>
          </cell>
          <cell r="L59">
            <v>31874171.179267943</v>
          </cell>
          <cell r="M59">
            <v>33068100.95420574</v>
          </cell>
        </row>
        <row r="60">
          <cell r="H60">
            <v>7047836.353233099</v>
          </cell>
          <cell r="I60">
            <v>6245626.822100997</v>
          </cell>
          <cell r="J60">
            <v>1001620.6568211913</v>
          </cell>
          <cell r="K60">
            <v>-4182967.6962311864</v>
          </cell>
          <cell r="L60">
            <v>-7516785.636703849</v>
          </cell>
          <cell r="M60">
            <v>-8877706.132529497</v>
          </cell>
        </row>
        <row r="61">
          <cell r="H61">
            <v>21550</v>
          </cell>
          <cell r="I61">
            <v>115731</v>
          </cell>
          <cell r="J61">
            <v>225312</v>
          </cell>
          <cell r="K61">
            <v>338062</v>
          </cell>
          <cell r="L61">
            <v>465361</v>
          </cell>
          <cell r="M61">
            <v>595301</v>
          </cell>
        </row>
        <row r="62">
          <cell r="H62">
            <v>0</v>
          </cell>
          <cell r="I62">
            <v>0</v>
          </cell>
          <cell r="J62">
            <v>0</v>
          </cell>
          <cell r="K62">
            <v>0</v>
          </cell>
          <cell r="L62">
            <v>0</v>
          </cell>
          <cell r="M62">
            <v>0</v>
          </cell>
        </row>
        <row r="63">
          <cell r="H63">
            <v>534803.8199999928</v>
          </cell>
          <cell r="I63">
            <v>645740.400000006</v>
          </cell>
          <cell r="J63">
            <v>733220.2615239471</v>
          </cell>
          <cell r="K63">
            <v>1076868.2029532343</v>
          </cell>
          <cell r="L63">
            <v>1264887.6365972161</v>
          </cell>
          <cell r="M63">
            <v>1496570.1957257986</v>
          </cell>
        </row>
        <row r="64">
          <cell r="H64">
            <v>0</v>
          </cell>
          <cell r="I64">
            <v>0</v>
          </cell>
          <cell r="J64">
            <v>8237.556400000118</v>
          </cell>
          <cell r="K64">
            <v>15994.039506239817</v>
          </cell>
          <cell r="L64">
            <v>23446.096466667484</v>
          </cell>
          <cell r="M64">
            <v>47690.58126885677</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v>
          </cell>
          <cell r="J66">
            <v>2688083.4461230403</v>
          </cell>
          <cell r="K66">
            <v>2211432.03053153</v>
          </cell>
          <cell r="L66">
            <v>957405.3618230978</v>
          </cell>
          <cell r="M66">
            <v>620507.2123837182</v>
          </cell>
        </row>
        <row r="67">
          <cell r="H67">
            <v>1689663.6755294465</v>
          </cell>
          <cell r="I67">
            <v>7553018.515905179</v>
          </cell>
          <cell r="J67">
            <v>1956130.3938455838</v>
          </cell>
          <cell r="K67">
            <v>21800.5294416002</v>
          </cell>
          <cell r="L67">
            <v>31957.9876061189</v>
          </cell>
          <cell r="M67">
            <v>65004.211139600724</v>
          </cell>
        </row>
        <row r="68">
          <cell r="H68">
            <v>24644182.05865407</v>
          </cell>
          <cell r="I68">
            <v>54776534.97760439</v>
          </cell>
          <cell r="J68">
            <v>47415689.07186997</v>
          </cell>
          <cell r="K68">
            <v>41762766.83066249</v>
          </cell>
          <cell r="L68">
            <v>37608688.906191826</v>
          </cell>
          <cell r="M68">
            <v>37730721.90859127</v>
          </cell>
        </row>
        <row r="70">
          <cell r="H70">
            <v>-3230841.350000024</v>
          </cell>
          <cell r="I70">
            <v>-35907240.389999986</v>
          </cell>
          <cell r="J70">
            <v>-54950350.18005526</v>
          </cell>
          <cell r="K70">
            <v>-58438742.97396135</v>
          </cell>
          <cell r="L70">
            <v>-61243957.70432401</v>
          </cell>
          <cell r="M70">
            <v>-64637796.7948724</v>
          </cell>
        </row>
        <row r="71">
          <cell r="H71">
            <v>0</v>
          </cell>
          <cell r="I71">
            <v>0</v>
          </cell>
          <cell r="J71">
            <v>15780.494215521961</v>
          </cell>
          <cell r="K71">
            <v>6363.99361700099</v>
          </cell>
          <cell r="L71">
            <v>1451.6170690292493</v>
          </cell>
          <cell r="M71">
            <v>-15423.33066819515</v>
          </cell>
        </row>
        <row r="72">
          <cell r="H72">
            <v>-3230841.350000024</v>
          </cell>
          <cell r="I72">
            <v>-35907240.389999986</v>
          </cell>
          <cell r="J72">
            <v>-54934569.68583965</v>
          </cell>
          <cell r="K72">
            <v>-58432378.980344415</v>
          </cell>
          <cell r="L72">
            <v>-61242506.087255</v>
          </cell>
          <cell r="M72">
            <v>-64653220.125540614</v>
          </cell>
        </row>
        <row r="73">
          <cell r="H73">
            <v>16154.206750000361</v>
          </cell>
          <cell r="I73">
            <v>179536.20195000013</v>
          </cell>
          <cell r="J73">
            <v>274672.8484291984</v>
          </cell>
          <cell r="K73">
            <v>292161.8949017222</v>
          </cell>
          <cell r="L73">
            <v>306212.5304362755</v>
          </cell>
          <cell r="M73">
            <v>323266.1006277036</v>
          </cell>
        </row>
        <row r="75">
          <cell r="H75">
            <v>0</v>
          </cell>
          <cell r="I75">
            <v>0</v>
          </cell>
          <cell r="J75">
            <v>0</v>
          </cell>
          <cell r="K75">
            <v>0</v>
          </cell>
          <cell r="L75">
            <v>0</v>
          </cell>
          <cell r="M75">
            <v>0</v>
          </cell>
        </row>
        <row r="76">
          <cell r="H76">
            <v>2384345.800002292</v>
          </cell>
          <cell r="I76">
            <v>199893976.3763306</v>
          </cell>
          <cell r="J76">
            <v>-88315922.15995228</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v>
          </cell>
          <cell r="J80">
            <v>-88315922.15995228</v>
          </cell>
          <cell r="K80">
            <v>-106187403.19625065</v>
          </cell>
          <cell r="L80">
            <v>-10619316.874855362</v>
          </cell>
          <cell r="M80">
            <v>25807815.034601226</v>
          </cell>
        </row>
        <row r="81">
          <cell r="H81">
            <v>55664416.03483218</v>
          </cell>
          <cell r="I81">
            <v>273276287.20071703</v>
          </cell>
          <cell r="J81">
            <v>177716157.2752243</v>
          </cell>
          <cell r="K81">
            <v>55151303.82419351</v>
          </cell>
          <cell r="L81">
            <v>21204382.29871121</v>
          </cell>
          <cell r="M81">
            <v>20412965.21699083</v>
          </cell>
        </row>
        <row r="83">
          <cell r="H83">
            <v>55398867.430722415</v>
          </cell>
          <cell r="I83">
            <v>270325007.1686623</v>
          </cell>
          <cell r="J83">
            <v>173200987.16405946</v>
          </cell>
          <cell r="K83">
            <v>50348642.538137764</v>
          </cell>
          <cell r="L83">
            <v>16170751.661402464</v>
          </cell>
          <cell r="M83">
            <v>15099001.919001102</v>
          </cell>
        </row>
        <row r="84">
          <cell r="H84">
            <v>265548.60410959274</v>
          </cell>
          <cell r="I84">
            <v>2951280.032054797</v>
          </cell>
          <cell r="J84">
            <v>4515170.111164905</v>
          </cell>
          <cell r="K84">
            <v>4802661.286055714</v>
          </cell>
          <cell r="L84">
            <v>5033630.637308627</v>
          </cell>
          <cell r="M84">
            <v>5313963.297989637</v>
          </cell>
        </row>
        <row r="85">
          <cell r="H85">
            <v>55664416.034832</v>
          </cell>
          <cell r="I85">
            <v>273276287.20071715</v>
          </cell>
          <cell r="J85">
            <v>177716157.2752244</v>
          </cell>
          <cell r="K85">
            <v>55151303.82419349</v>
          </cell>
          <cell r="L85">
            <v>21204382.29871106</v>
          </cell>
          <cell r="M85">
            <v>20412965.21699077</v>
          </cell>
        </row>
        <row r="86">
          <cell r="H86">
            <v>0</v>
          </cell>
          <cell r="I86">
            <v>0</v>
          </cell>
          <cell r="J86">
            <v>0</v>
          </cell>
          <cell r="K86">
            <v>0</v>
          </cell>
          <cell r="L86">
            <v>0</v>
          </cell>
          <cell r="M86">
            <v>0</v>
          </cell>
        </row>
        <row r="88">
          <cell r="H88">
            <v>265548.60410959274</v>
          </cell>
          <cell r="I88">
            <v>2951280.032054797</v>
          </cell>
          <cell r="J88">
            <v>4515170.111164905</v>
          </cell>
          <cell r="K88">
            <v>4802661.286055714</v>
          </cell>
          <cell r="L88">
            <v>5033630.637308627</v>
          </cell>
          <cell r="M88">
            <v>5313963.297989637</v>
          </cell>
        </row>
        <row r="93">
          <cell r="H93">
            <v>-44309727.74547538</v>
          </cell>
          <cell r="I93">
            <v>0</v>
          </cell>
          <cell r="J93">
            <v>0</v>
          </cell>
          <cell r="K93">
            <v>1.7881393432617188E-07</v>
          </cell>
          <cell r="L93">
            <v>0</v>
          </cell>
          <cell r="M93">
            <v>0</v>
          </cell>
        </row>
        <row r="95">
          <cell r="H95">
            <v>27930771.563949622</v>
          </cell>
          <cell r="I95">
            <v>30728162.05883059</v>
          </cell>
          <cell r="J95">
            <v>28056013.40197645</v>
          </cell>
          <cell r="K95">
            <v>-5110450.143419057</v>
          </cell>
          <cell r="L95">
            <v>-7052515.50979317</v>
          </cell>
          <cell r="M95">
            <v>-7301076.95141498</v>
          </cell>
        </row>
        <row r="96">
          <cell r="H96">
            <v>0</v>
          </cell>
          <cell r="I96">
            <v>0</v>
          </cell>
          <cell r="J96">
            <v>0</v>
          </cell>
          <cell r="K96">
            <v>6.984919309616089E-09</v>
          </cell>
          <cell r="L96">
            <v>4.190951585769653E-09</v>
          </cell>
          <cell r="M96">
            <v>6.05359673500061E-09</v>
          </cell>
        </row>
        <row r="97">
          <cell r="H97">
            <v>0</v>
          </cell>
          <cell r="I97">
            <v>0</v>
          </cell>
          <cell r="J97">
            <v>0</v>
          </cell>
          <cell r="K97">
            <v>0</v>
          </cell>
          <cell r="L97">
            <v>0</v>
          </cell>
          <cell r="M97">
            <v>0</v>
          </cell>
        </row>
        <row r="98">
          <cell r="H98">
            <v>-15994289.299999997</v>
          </cell>
          <cell r="I98">
            <v>10615418.799999997</v>
          </cell>
          <cell r="J98">
            <v>195194.1000000015</v>
          </cell>
          <cell r="K98">
            <v>25571159.299999997</v>
          </cell>
          <cell r="L98">
            <v>6463907.300000001</v>
          </cell>
          <cell r="M98">
            <v>-36680774.4</v>
          </cell>
        </row>
        <row r="99">
          <cell r="H99">
            <v>-517857.19999999925</v>
          </cell>
          <cell r="I99">
            <v>25033.199999999255</v>
          </cell>
          <cell r="J99">
            <v>-74221.80000000168</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v>
          </cell>
          <cell r="M100">
            <v>-43995805.55141498</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v>
          </cell>
          <cell r="J104">
            <v>-818641.8675000006</v>
          </cell>
          <cell r="K104">
            <v>692679.3925000001</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-2384345.800002292</v>
          </cell>
          <cell r="I110">
            <v>-199893976.3763306</v>
          </cell>
          <cell r="J110">
            <v>88315922.15995228</v>
          </cell>
          <cell r="K110">
            <v>106187403.19625065</v>
          </cell>
          <cell r="L110">
            <v>10619316.874855362</v>
          </cell>
          <cell r="M110">
            <v>-25807815.034601226</v>
          </cell>
        </row>
        <row r="111">
          <cell r="H111">
            <v>0</v>
          </cell>
          <cell r="I111">
            <v>0</v>
          </cell>
          <cell r="J111">
            <v>-547890.9944284894</v>
          </cell>
          <cell r="K111">
            <v>-1750369.7225002237</v>
          </cell>
          <cell r="L111">
            <v>-1844195.2077778876</v>
          </cell>
          <cell r="M111">
            <v>-1066622.273983702</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-2384345.800002292</v>
          </cell>
          <cell r="I116">
            <v>-174893976.3763306</v>
          </cell>
          <cell r="J116">
            <v>107768031.1655238</v>
          </cell>
          <cell r="K116">
            <v>149437033.4737504</v>
          </cell>
          <cell r="L116">
            <v>8775121.667077474</v>
          </cell>
          <cell r="M116">
            <v>-26874437.30858493</v>
          </cell>
        </row>
        <row r="117">
          <cell r="H117">
            <v>0</v>
          </cell>
          <cell r="I117">
            <v>0</v>
          </cell>
          <cell r="J117">
            <v>1.7881393432617188E-07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1.7881393432617188E-07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v>
          </cell>
          <cell r="L129">
            <v>2336930.337192014</v>
          </cell>
          <cell r="M129">
            <v>3813874.6686326563</v>
          </cell>
        </row>
        <row r="131">
          <cell r="H131">
            <v>-26522895.4357993</v>
          </cell>
          <cell r="I131">
            <v>0</v>
          </cell>
          <cell r="J131">
            <v>-29374835.3926722</v>
          </cell>
          <cell r="K131">
            <v>1380101.8511006683</v>
          </cell>
          <cell r="L131">
            <v>1368725.7058171928</v>
          </cell>
          <cell r="M131">
            <v>1345429.6038817614</v>
          </cell>
        </row>
        <row r="132">
          <cell r="H132">
            <v>0</v>
          </cell>
          <cell r="I132">
            <v>0</v>
          </cell>
          <cell r="J132">
            <v>364624.7754321728</v>
          </cell>
          <cell r="K132">
            <v>40036.929130688775</v>
          </cell>
          <cell r="L132">
            <v>108218.62562346458</v>
          </cell>
          <cell r="M132">
            <v>198022.4092908278</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v>
          </cell>
          <cell r="K146">
            <v>2336930.337192014</v>
          </cell>
          <cell r="L146">
            <v>3813874.6686326563</v>
          </cell>
          <cell r="M146">
            <v>5357326.681805253</v>
          </cell>
        </row>
        <row r="148">
          <cell r="H148">
            <v>0</v>
          </cell>
          <cell r="I148">
            <v>0</v>
          </cell>
          <cell r="J148">
            <v>916791.556960687</v>
          </cell>
          <cell r="K148">
            <v>2336930.3371920437</v>
          </cell>
          <cell r="L148">
            <v>3813874.668632701</v>
          </cell>
          <cell r="M148">
            <v>5357326.681805268</v>
          </cell>
        </row>
        <row r="149">
          <cell r="H149">
            <v>0</v>
          </cell>
          <cell r="I149">
            <v>0</v>
          </cell>
          <cell r="J149">
            <v>916791.556960687</v>
          </cell>
          <cell r="K149">
            <v>2336930.3371920437</v>
          </cell>
          <cell r="L149">
            <v>3813874.668632701</v>
          </cell>
          <cell r="M149">
            <v>5357326.681805268</v>
          </cell>
        </row>
        <row r="150">
          <cell r="H150">
            <v>29927002.174200684</v>
          </cell>
          <cell r="I150">
            <v>29927002.174200684</v>
          </cell>
          <cell r="J150">
            <v>0</v>
          </cell>
          <cell r="K150">
            <v>0</v>
          </cell>
          <cell r="L150">
            <v>0</v>
          </cell>
          <cell r="M150">
            <v>0</v>
          </cell>
        </row>
        <row r="152">
          <cell r="H152">
            <v>0</v>
          </cell>
          <cell r="I152">
            <v>0</v>
          </cell>
          <cell r="J152">
            <v>916791.556960687</v>
          </cell>
          <cell r="K152">
            <v>2336930.3371920437</v>
          </cell>
          <cell r="L152">
            <v>3813874.668632701</v>
          </cell>
          <cell r="M152">
            <v>5357326.681805268</v>
          </cell>
        </row>
        <row r="158">
          <cell r="H158">
            <v>7534.749239999801</v>
          </cell>
          <cell r="I158">
            <v>7576.190360814333</v>
          </cell>
          <cell r="J158">
            <v>7629.2236933372915</v>
          </cell>
          <cell r="K158">
            <v>555611.7688061483</v>
          </cell>
          <cell r="L158">
            <v>2316649.2372674495</v>
          </cell>
          <cell r="M158">
            <v>4219919.000595655</v>
          </cell>
        </row>
        <row r="160">
          <cell r="H160">
            <v>0</v>
          </cell>
          <cell r="I160">
            <v>637755.1020408161</v>
          </cell>
          <cell r="J160">
            <v>2169679.466333583</v>
          </cell>
          <cell r="K160">
            <v>4135014.876135148</v>
          </cell>
          <cell r="L160">
            <v>5974111.384923356</v>
          </cell>
          <cell r="M160">
            <v>5974111.38492336</v>
          </cell>
        </row>
        <row r="161">
          <cell r="H161">
            <v>41.441120820018114</v>
          </cell>
          <cell r="I161">
            <v>53.03333252572338</v>
          </cell>
          <cell r="J161">
            <v>91.55068432012922</v>
          </cell>
          <cell r="K161">
            <v>10667.745961078268</v>
          </cell>
          <cell r="L161">
            <v>59074.55555032025</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41.44112082011998</v>
          </cell>
          <cell r="I164">
            <v>637808.1353733428</v>
          </cell>
          <cell r="J164">
            <v>2169771.0170179047</v>
          </cell>
          <cell r="K164">
            <v>4145682.6220962256</v>
          </cell>
          <cell r="L164">
            <v>6033185.940473677</v>
          </cell>
          <cell r="M164">
            <v>6102818.914441529</v>
          </cell>
        </row>
        <row r="166">
          <cell r="H166">
            <v>0</v>
          </cell>
          <cell r="I166">
            <v>-637755.1020408161</v>
          </cell>
          <cell r="J166">
            <v>-2169679.466333585</v>
          </cell>
          <cell r="K166">
            <v>-4135014.87613515</v>
          </cell>
          <cell r="L166">
            <v>-5974111.3849233575</v>
          </cell>
          <cell r="M166">
            <v>-5974111.38492336</v>
          </cell>
        </row>
        <row r="167">
          <cell r="H167">
            <v>0</v>
          </cell>
          <cell r="I167">
            <v>0</v>
          </cell>
          <cell r="J167">
            <v>0</v>
          </cell>
          <cell r="K167">
            <v>0</v>
          </cell>
          <cell r="L167">
            <v>0</v>
          </cell>
          <cell r="M167">
            <v>0</v>
          </cell>
        </row>
        <row r="168">
          <cell r="H168">
            <v>0</v>
          </cell>
          <cell r="I168">
            <v>-637755.1020408161</v>
          </cell>
          <cell r="J168">
            <v>-2169679.466333585</v>
          </cell>
          <cell r="K168">
            <v>-4135014.87613515</v>
          </cell>
          <cell r="L168">
            <v>-5974111.3849233575</v>
          </cell>
          <cell r="M168">
            <v>-5974111.38492336</v>
          </cell>
        </row>
        <row r="170">
          <cell r="H170">
            <v>0</v>
          </cell>
          <cell r="I170">
            <v>0</v>
          </cell>
          <cell r="J170">
            <v>547890.9944284894</v>
          </cell>
          <cell r="K170">
            <v>1750369.7225002237</v>
          </cell>
          <cell r="L170">
            <v>1844195.2077778876</v>
          </cell>
          <cell r="M170">
            <v>1066622.273983702</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547890.9944284894</v>
          </cell>
          <cell r="K173">
            <v>1750369.7225002237</v>
          </cell>
          <cell r="L173">
            <v>1844195.2077778878</v>
          </cell>
          <cell r="M173">
            <v>1066622.273983702</v>
          </cell>
        </row>
        <row r="174">
          <cell r="H174">
            <v>7576.190360814333</v>
          </cell>
          <cell r="I174">
            <v>7629.2236933372915</v>
          </cell>
          <cell r="J174">
            <v>555611.7688061483</v>
          </cell>
          <cell r="K174">
            <v>2316649.2372674495</v>
          </cell>
          <cell r="L174">
            <v>4219919.000595655</v>
          </cell>
          <cell r="M174">
            <v>5415248.804097529</v>
          </cell>
        </row>
        <row r="176">
          <cell r="H176">
            <v>637755.1020408161</v>
          </cell>
          <cell r="I176">
            <v>2169679.466333583</v>
          </cell>
          <cell r="J176">
            <v>4135014.876135148</v>
          </cell>
          <cell r="K176">
            <v>5974111.384923356</v>
          </cell>
          <cell r="L176">
            <v>5974111.38492336</v>
          </cell>
          <cell r="M176">
            <v>5974111.38492336</v>
          </cell>
        </row>
        <row r="177">
          <cell r="H177">
            <v>0</v>
          </cell>
          <cell r="I177">
            <v>0</v>
          </cell>
          <cell r="J177">
            <v>0</v>
          </cell>
          <cell r="K177">
            <v>0</v>
          </cell>
          <cell r="L177">
            <v>0</v>
          </cell>
          <cell r="M177">
            <v>0</v>
          </cell>
        </row>
        <row r="179">
          <cell r="H179">
            <v>637755.102040818</v>
          </cell>
          <cell r="I179">
            <v>2169679.466333583</v>
          </cell>
          <cell r="J179">
            <v>4135014.876135148</v>
          </cell>
          <cell r="K179">
            <v>5974111.384923354</v>
          </cell>
          <cell r="L179">
            <v>5974111.384923361</v>
          </cell>
          <cell r="M179">
            <v>5974111.384923359</v>
          </cell>
        </row>
        <row r="180">
          <cell r="H180">
            <v>-630178.9116800036</v>
          </cell>
          <cell r="I180">
            <v>-2162050.2426402457</v>
          </cell>
          <cell r="J180">
            <v>-3579403.107329</v>
          </cell>
          <cell r="K180">
            <v>-3657462.1476559043</v>
          </cell>
          <cell r="L180">
            <v>-1754192.384327706</v>
          </cell>
          <cell r="M180">
            <v>-558862.5808258308</v>
          </cell>
        </row>
        <row r="182">
          <cell r="H182">
            <v>637755.102040818</v>
          </cell>
          <cell r="I182">
            <v>2169679.466333583</v>
          </cell>
          <cell r="J182">
            <v>4135014.876135148</v>
          </cell>
          <cell r="K182">
            <v>5974111.384923354</v>
          </cell>
          <cell r="L182">
            <v>5974111.384923361</v>
          </cell>
          <cell r="M182">
            <v>5974111.384923359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4"/>
  <sheetViews>
    <sheetView showGridLines="0" tabSelected="1" workbookViewId="0" topLeftCell="A1">
      <selection activeCell="B12" sqref="B12:H13"/>
    </sheetView>
  </sheetViews>
  <sheetFormatPr defaultColWidth="8.8515625" defaultRowHeight="12.75" outlineLevelRow="1" outlineLevelCol="1"/>
  <cols>
    <col min="1" max="1" width="2.57421875" style="6" customWidth="1"/>
    <col min="2" max="2" width="41.421875" style="6" customWidth="1"/>
    <col min="3" max="3" width="16.5742187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47" t="s">
        <v>0</v>
      </c>
      <c r="C1" s="147"/>
      <c r="D1" s="147"/>
      <c r="E1" s="147"/>
      <c r="F1" s="147"/>
      <c r="G1" s="147"/>
      <c r="H1" s="147"/>
      <c r="I1" s="2"/>
      <c r="J1" s="2"/>
      <c r="K1" s="2"/>
      <c r="L1" s="2"/>
      <c r="M1" s="3" t="s">
        <v>1</v>
      </c>
      <c r="N1" s="4"/>
    </row>
    <row r="2" spans="2:19" ht="15.75" thickBot="1">
      <c r="B2" s="7" t="s">
        <v>0</v>
      </c>
      <c r="C2" s="1"/>
      <c r="D2" s="1"/>
      <c r="E2" s="1"/>
      <c r="F2" s="1"/>
      <c r="G2" s="1"/>
      <c r="H2" s="1"/>
      <c r="I2" s="1"/>
      <c r="J2" s="1"/>
      <c r="K2" s="1"/>
      <c r="M2" s="3" t="s">
        <v>2</v>
      </c>
      <c r="N2" s="4"/>
      <c r="R2" s="4"/>
      <c r="S2" s="4"/>
    </row>
    <row r="3" spans="2:19" ht="18" customHeight="1" thickTop="1">
      <c r="B3" s="8" t="s">
        <v>135</v>
      </c>
      <c r="C3" s="139" t="s">
        <v>136</v>
      </c>
      <c r="D3" s="137"/>
      <c r="E3" s="137"/>
      <c r="F3" s="137"/>
      <c r="G3" s="137"/>
      <c r="H3" s="138"/>
      <c r="I3" s="1"/>
      <c r="J3" s="1"/>
      <c r="K3" s="1"/>
      <c r="N3" s="10"/>
      <c r="O3" s="10"/>
      <c r="P3" s="10"/>
      <c r="Q3" s="10"/>
      <c r="R3" s="10"/>
      <c r="S3" s="10"/>
    </row>
    <row r="4" spans="2:19" ht="18" customHeight="1">
      <c r="B4" s="11" t="s">
        <v>3</v>
      </c>
      <c r="C4" s="150"/>
      <c r="D4" s="150"/>
      <c r="E4" s="150"/>
      <c r="F4" s="150"/>
      <c r="G4" s="150"/>
      <c r="H4" s="151"/>
      <c r="I4" s="1"/>
      <c r="J4" s="1"/>
      <c r="K4" s="1"/>
      <c r="M4" s="12" t="s">
        <v>4</v>
      </c>
      <c r="O4" s="10"/>
      <c r="P4" s="10"/>
      <c r="Q4" s="10"/>
      <c r="R4" s="10"/>
      <c r="S4" s="10"/>
    </row>
    <row r="5" spans="2:19" ht="18" customHeight="1">
      <c r="B5" s="11" t="s">
        <v>5</v>
      </c>
      <c r="C5" s="150" t="s">
        <v>134</v>
      </c>
      <c r="D5" s="150"/>
      <c r="E5" s="150"/>
      <c r="F5" s="150"/>
      <c r="G5" s="150"/>
      <c r="H5" s="151"/>
      <c r="M5" s="16" t="s">
        <v>6</v>
      </c>
      <c r="O5" s="10"/>
      <c r="P5" s="10"/>
      <c r="Q5" s="10"/>
      <c r="R5" s="10"/>
      <c r="S5" s="10"/>
    </row>
    <row r="6" spans="2:19" ht="18" customHeight="1" thickBot="1">
      <c r="B6" s="14" t="s">
        <v>7</v>
      </c>
      <c r="C6" s="150" t="s">
        <v>137</v>
      </c>
      <c r="D6" s="150"/>
      <c r="E6" s="150"/>
      <c r="F6" s="150"/>
      <c r="G6" s="150"/>
      <c r="H6" s="151"/>
      <c r="M6" s="17"/>
      <c r="N6" s="10"/>
      <c r="O6" s="10"/>
      <c r="P6" s="10"/>
      <c r="Q6" s="10"/>
      <c r="R6" s="10"/>
      <c r="S6" s="10"/>
    </row>
    <row r="7" spans="2:19" ht="18" customHeight="1">
      <c r="B7" s="14" t="s">
        <v>8</v>
      </c>
      <c r="C7" s="152">
        <v>42991</v>
      </c>
      <c r="D7" s="150"/>
      <c r="E7" s="150"/>
      <c r="F7" s="150"/>
      <c r="G7" s="150"/>
      <c r="H7" s="151"/>
      <c r="M7" s="18" t="s">
        <v>9</v>
      </c>
      <c r="N7" s="19">
        <v>2015</v>
      </c>
      <c r="O7" s="19">
        <v>2016</v>
      </c>
      <c r="P7" s="19">
        <v>2017</v>
      </c>
      <c r="Q7" s="19">
        <v>2018</v>
      </c>
      <c r="R7" s="19">
        <v>2019</v>
      </c>
      <c r="S7" s="19">
        <v>2020</v>
      </c>
    </row>
    <row r="8" spans="2:19" ht="18" customHeight="1">
      <c r="B8" s="14" t="s">
        <v>10</v>
      </c>
      <c r="C8" s="150"/>
      <c r="D8" s="150"/>
      <c r="E8" s="150"/>
      <c r="F8" s="150"/>
      <c r="G8" s="150"/>
      <c r="H8" s="151"/>
      <c r="M8" s="20"/>
      <c r="N8" s="21" t="s">
        <v>11</v>
      </c>
      <c r="O8" s="21" t="s">
        <v>11</v>
      </c>
      <c r="P8" s="21" t="s">
        <v>11</v>
      </c>
      <c r="Q8" s="21" t="s">
        <v>11</v>
      </c>
      <c r="R8" s="21" t="s">
        <v>11</v>
      </c>
      <c r="S8" s="21" t="s">
        <v>11</v>
      </c>
    </row>
    <row r="9" spans="2:19" ht="18" customHeight="1" thickBot="1">
      <c r="B9" s="22" t="s">
        <v>12</v>
      </c>
      <c r="C9" s="156"/>
      <c r="D9" s="156"/>
      <c r="E9" s="156"/>
      <c r="F9" s="156"/>
      <c r="G9" s="156"/>
      <c r="H9" s="157"/>
      <c r="M9" s="23" t="s">
        <v>13</v>
      </c>
      <c r="N9" s="24">
        <f>+'[1]Omnibus - Adopted Balanced'!H9</f>
        <v>44983487.93319011</v>
      </c>
      <c r="O9" s="24">
        <f>+'[1]Omnibus - Adopted Balanced'!I9</f>
        <v>86584202.3993932</v>
      </c>
      <c r="P9" s="24">
        <f>+'[1]Omnibus - Adopted Balanced'!J9</f>
        <v>305527062.59861064</v>
      </c>
      <c r="Q9" s="24">
        <f>+'[1]Omnibus - Adopted Balanced'!K9</f>
        <v>181504704.60099077</v>
      </c>
      <c r="R9" s="24">
        <f>+'[1]Omnibus - Adopted Balanced'!L9</f>
        <v>62121027.398652434</v>
      </c>
      <c r="S9" s="24">
        <f>+'[1]Omnibus - Adopted Balanced'!M9</f>
        <v>31554319.96793878</v>
      </c>
    </row>
    <row r="10" spans="5:19" ht="18" customHeight="1" thickTop="1">
      <c r="E10" s="15"/>
      <c r="F10" s="15"/>
      <c r="G10" s="15"/>
      <c r="H10" s="15"/>
      <c r="M10" s="25" t="s">
        <v>14</v>
      </c>
      <c r="N10" s="26"/>
      <c r="O10" s="27"/>
      <c r="P10" s="27"/>
      <c r="Q10" s="27"/>
      <c r="R10" s="27"/>
      <c r="S10" s="27"/>
    </row>
    <row r="11" spans="2:19" ht="18" customHeight="1" thickBot="1">
      <c r="B11" s="28" t="s">
        <v>15</v>
      </c>
      <c r="M11" s="29" t="s">
        <v>16</v>
      </c>
      <c r="N11" s="27">
        <f>+'[1]Omnibus - Adopted Balanced'!H11</f>
        <v>3570223.5751021802</v>
      </c>
      <c r="O11" s="27">
        <f>+'[1]Omnibus - Adopted Balanced'!I11</f>
        <v>9175533.5224199</v>
      </c>
      <c r="P11" s="27">
        <f>+'[1]Omnibus - Adopted Balanced'!J11</f>
        <v>9589286.399739653</v>
      </c>
      <c r="Q11" s="27">
        <f>+'[1]Omnibus - Adopted Balanced'!K11</f>
        <v>10174371.4883281</v>
      </c>
      <c r="R11" s="27">
        <f>+'[1]Omnibus - Adopted Balanced'!L11</f>
        <v>10494655.60171929</v>
      </c>
      <c r="S11" s="27">
        <f>+'[1]Omnibus - Adopted Balanced'!M11</f>
        <v>10690432.213581324</v>
      </c>
    </row>
    <row r="12" spans="2:19" ht="18" customHeight="1">
      <c r="B12" s="162" t="s">
        <v>140</v>
      </c>
      <c r="C12" s="163"/>
      <c r="D12" s="163"/>
      <c r="E12" s="163"/>
      <c r="F12" s="163"/>
      <c r="G12" s="163"/>
      <c r="H12" s="164"/>
      <c r="M12" s="29" t="s">
        <v>17</v>
      </c>
      <c r="N12" s="27">
        <f>+'[1]Omnibus - Adopted Balanced'!H12</f>
        <v>11293784.646333206</v>
      </c>
      <c r="O12" s="27">
        <f>+'[1]Omnibus - Adopted Balanced'!I12</f>
        <v>28868884.454908885</v>
      </c>
      <c r="P12" s="27">
        <f>+'[1]Omnibus - Adopted Balanced'!J12</f>
        <v>30160092.537748605</v>
      </c>
      <c r="Q12" s="27">
        <f>+'[1]Omnibus - Adopted Balanced'!K12</f>
        <v>31021590.04333419</v>
      </c>
      <c r="R12" s="27">
        <f>+'[1]Omnibus - Adopted Balanced'!L12</f>
        <v>31874171.179267943</v>
      </c>
      <c r="S12" s="27">
        <f>+'[1]Omnibus - Adopted Balanced'!M12</f>
        <v>33068100.95420574</v>
      </c>
    </row>
    <row r="13" spans="2:19" ht="45.75" customHeight="1" thickBot="1">
      <c r="B13" s="165"/>
      <c r="C13" s="166"/>
      <c r="D13" s="166"/>
      <c r="E13" s="166"/>
      <c r="F13" s="166"/>
      <c r="G13" s="166"/>
      <c r="H13" s="167"/>
      <c r="M13" s="29" t="s">
        <v>18</v>
      </c>
      <c r="N13" s="27">
        <f>+'[1]Omnibus - Adopted Balanced'!H13</f>
        <v>8455712.481383443</v>
      </c>
      <c r="O13" s="27">
        <f>+'[1]Omnibus - Adopted Balanced'!I13</f>
        <v>37611543.98297244</v>
      </c>
      <c r="P13" s="27">
        <f>+'[1]Omnibus - Adopted Balanced'!J13</f>
        <v>1852478.1324590445</v>
      </c>
      <c r="Q13" s="27">
        <f>+'[1]Omnibus - Adopted Balanced'!K13</f>
        <v>-3778301.112414241</v>
      </c>
      <c r="R13" s="27">
        <f>+'[1]Omnibus - Adopted Balanced'!L13</f>
        <v>-7226464.055756569</v>
      </c>
      <c r="S13" s="27">
        <f>+'[1]Omnibus - Adopted Balanced'!M13</f>
        <v>-8859242.095139503</v>
      </c>
    </row>
    <row r="14" spans="2:19" ht="18" customHeight="1">
      <c r="B14" s="30"/>
      <c r="C14" s="30"/>
      <c r="D14" s="30"/>
      <c r="E14" s="30"/>
      <c r="F14" s="30"/>
      <c r="G14" s="30"/>
      <c r="H14" s="30"/>
      <c r="M14" s="29" t="s">
        <v>19</v>
      </c>
      <c r="N14" s="27">
        <f>+'[1]Omnibus - Adopted Balanced'!H14</f>
        <v>21550</v>
      </c>
      <c r="O14" s="27">
        <f>+'[1]Omnibus - Adopted Balanced'!I14</f>
        <v>115731</v>
      </c>
      <c r="P14" s="27">
        <f>+'[1]Omnibus - Adopted Balanced'!J14</f>
        <v>225312</v>
      </c>
      <c r="Q14" s="27">
        <f>+'[1]Omnibus - Adopted Balanced'!K14</f>
        <v>338062</v>
      </c>
      <c r="R14" s="27">
        <f>+'[1]Omnibus - Adopted Balanced'!L14</f>
        <v>465361</v>
      </c>
      <c r="S14" s="27">
        <f>+'[1]Omnibus - Adopted Balanced'!M14</f>
        <v>595301</v>
      </c>
    </row>
    <row r="15" spans="2:19" ht="18" customHeight="1" thickBot="1">
      <c r="B15" s="31" t="s">
        <v>20</v>
      </c>
      <c r="C15" s="15"/>
      <c r="M15" s="29" t="s">
        <v>21</v>
      </c>
      <c r="N15" s="27">
        <f>+'[1]Omnibus - Adopted Balanced'!H15</f>
        <v>0</v>
      </c>
      <c r="O15" s="27">
        <f>+'[1]Omnibus - Adopted Balanced'!I15</f>
        <v>0</v>
      </c>
      <c r="P15" s="27">
        <f>+'[1]Omnibus - Adopted Balanced'!J15</f>
        <v>0</v>
      </c>
      <c r="Q15" s="27">
        <f>+'[1]Omnibus - Adopted Balanced'!K15</f>
        <v>0</v>
      </c>
      <c r="R15" s="27">
        <f>+'[1]Omnibus - Adopted Balanced'!L15</f>
        <v>0</v>
      </c>
      <c r="S15" s="27">
        <f>+'[1]Omnibus - Adopted Balanced'!M15</f>
        <v>0</v>
      </c>
    </row>
    <row r="16" spans="2:19" ht="18" thickBot="1">
      <c r="B16" s="32" t="s">
        <v>22</v>
      </c>
      <c r="C16" s="33"/>
      <c r="D16" s="34" t="s">
        <v>23</v>
      </c>
      <c r="E16" s="34" t="s">
        <v>24</v>
      </c>
      <c r="F16" s="34" t="s">
        <v>25</v>
      </c>
      <c r="G16" s="35" t="s">
        <v>138</v>
      </c>
      <c r="H16" s="36" t="s">
        <v>26</v>
      </c>
      <c r="M16" s="29" t="s">
        <v>27</v>
      </c>
      <c r="N16" s="27">
        <f>+'[1]Omnibus - Adopted Balanced'!H16</f>
        <v>245407.13162757223</v>
      </c>
      <c r="O16" s="27">
        <f>+'[1]Omnibus - Adopted Balanced'!I16</f>
        <v>1151345.8690251978</v>
      </c>
      <c r="P16" s="27">
        <f>+'[1]Omnibus - Adopted Balanced'!J16</f>
        <v>3052799.7722395346</v>
      </c>
      <c r="Q16" s="27">
        <f>+'[1]Omnibus - Adopted Balanced'!K16</f>
        <v>2262136.7056233035</v>
      </c>
      <c r="R16" s="27">
        <f>+'[1]Omnibus - Adopted Balanced'!L16</f>
        <v>1124698.5429968853</v>
      </c>
      <c r="S16" s="27">
        <f>+'[1]Omnibus - Adopted Balanced'!M16</f>
        <v>947237.1511927191</v>
      </c>
    </row>
    <row r="17" spans="2:19" ht="12.75">
      <c r="B17" s="158"/>
      <c r="C17" s="159"/>
      <c r="D17" s="37"/>
      <c r="E17" s="38"/>
      <c r="F17" s="39"/>
      <c r="G17" s="40"/>
      <c r="H17" s="41"/>
      <c r="J17" s="42">
        <f>+N51+O51</f>
        <v>1180544.2199999988</v>
      </c>
      <c r="K17" s="43">
        <f>J17-F17</f>
        <v>1180544.2199999988</v>
      </c>
      <c r="M17" s="29" t="s">
        <v>28</v>
      </c>
      <c r="N17" s="27">
        <f>+'[1]Omnibus - Adopted Balanced'!H17</f>
        <v>-15753335.002050638</v>
      </c>
      <c r="O17" s="27">
        <f>+'[1]Omnibus - Adopted Balanced'!I17</f>
        <v>11636126.226576805</v>
      </c>
      <c r="P17" s="27">
        <f>+'[1]Omnibus - Adopted Balanced'!J17</f>
        <v>1248899.9196678102</v>
      </c>
      <c r="Q17" s="27">
        <f>+'[1]Omnibus - Adopted Balanced'!K17</f>
        <v>26656775.492798828</v>
      </c>
      <c r="R17" s="27">
        <f>+'[1]Omnibus - Adopted Balanced'!L17</f>
        <v>6477496.979415193</v>
      </c>
      <c r="S17" s="27">
        <f>+'[1]Omnibus - Adopted Balanced'!M17</f>
        <v>-36655952.72718432</v>
      </c>
    </row>
    <row r="18" spans="2:19" ht="18" customHeight="1">
      <c r="B18" s="142"/>
      <c r="C18" s="143"/>
      <c r="D18" s="37"/>
      <c r="E18" s="38"/>
      <c r="F18" s="39"/>
      <c r="G18" s="40"/>
      <c r="H18" s="41"/>
      <c r="J18" s="44">
        <f>+N55+O55</f>
        <v>9242682.191434626</v>
      </c>
      <c r="K18" s="43">
        <f>J18-F18</f>
        <v>9242682.191434626</v>
      </c>
      <c r="M18" s="29" t="s">
        <v>29</v>
      </c>
      <c r="N18" s="27">
        <f>+'[1]Omnibus - Adopted Balanced'!H18</f>
        <v>534803.8199999928</v>
      </c>
      <c r="O18" s="27">
        <f>+'[1]Omnibus - Adopted Balanced'!I18</f>
        <v>645740.400000006</v>
      </c>
      <c r="P18" s="27">
        <f>+'[1]Omnibus - Adopted Balanced'!J18</f>
        <v>733220.2615239471</v>
      </c>
      <c r="Q18" s="27">
        <f>+'[1]Omnibus - Adopted Balanced'!K18</f>
        <v>1076868.2029532343</v>
      </c>
      <c r="R18" s="27">
        <f>+'[1]Omnibus - Adopted Balanced'!L18</f>
        <v>1264887.6365972161</v>
      </c>
      <c r="S18" s="27">
        <f>+'[1]Omnibus - Adopted Balanced'!M18</f>
        <v>1496570.1957257986</v>
      </c>
    </row>
    <row r="19" spans="2:19" ht="18" customHeight="1" thickBot="1">
      <c r="B19" s="160"/>
      <c r="C19" s="161"/>
      <c r="D19" s="37"/>
      <c r="E19" s="38"/>
      <c r="F19" s="39"/>
      <c r="G19" s="40"/>
      <c r="H19" s="41"/>
      <c r="J19" s="45">
        <f>+SUM(N43:O46)</f>
        <v>12745757.097522037</v>
      </c>
      <c r="K19" s="43">
        <f>J19-F19</f>
        <v>12745757.097522037</v>
      </c>
      <c r="M19" s="46" t="s">
        <v>30</v>
      </c>
      <c r="N19" s="47">
        <f>+'[1]Omnibus - Adopted Balanced'!H21</f>
        <v>9539953.127925158</v>
      </c>
      <c r="O19" s="47">
        <f>+'[1]Omnibus - Adopted Balanced'!I21</f>
        <v>96782957.17180836</v>
      </c>
      <c r="P19" s="47">
        <f>+'[1]Omnibus - Adopted Balanced'!J21</f>
        <v>48752235.17362416</v>
      </c>
      <c r="Q19" s="47">
        <f>+'[1]Omnibus - Adopted Balanced'!K21</f>
        <v>67673821.68957114</v>
      </c>
      <c r="R19" s="47">
        <f>+'[1]Omnibus - Adopted Balanced'!L21</f>
        <v>44645238.46831274</v>
      </c>
      <c r="S19" s="47">
        <f>+'[1]Omnibus - Adopted Balanced'!M21</f>
        <v>1381187.2847902775</v>
      </c>
    </row>
    <row r="20" spans="2:19" ht="18" customHeight="1" thickBot="1">
      <c r="B20" s="48"/>
      <c r="C20" s="49" t="s">
        <v>31</v>
      </c>
      <c r="D20" s="49"/>
      <c r="E20" s="50"/>
      <c r="F20" s="51">
        <f>SUM(F17:F19)</f>
        <v>0</v>
      </c>
      <c r="G20" s="51">
        <f>SUM(G17:G19)</f>
        <v>0</v>
      </c>
      <c r="H20" s="52">
        <f>SUM(H17:H19)</f>
        <v>0</v>
      </c>
      <c r="J20" s="53">
        <f>SUM(J17:J19)</f>
        <v>23168983.508956663</v>
      </c>
      <c r="K20" s="53">
        <f>SUM(K17:K19)</f>
        <v>23168983.508956663</v>
      </c>
      <c r="M20" s="29" t="s">
        <v>32</v>
      </c>
      <c r="N20" s="27">
        <f>+'[1]Omnibus - Adopted Balanced'!H25</f>
        <v>20285217.211528003</v>
      </c>
      <c r="O20" s="27">
        <f>+'[1]Omnibus - Adopted Balanced'!I25</f>
        <v>129020390</v>
      </c>
      <c r="P20" s="27">
        <f>+'[1]Omnibus - Adopted Balanced'!J25</f>
        <v>-135126375</v>
      </c>
      <c r="Q20" s="27">
        <f>+'[1]Omnibus - Adopted Balanced'!K25</f>
        <v>-170474946.3228316</v>
      </c>
      <c r="R20" s="27">
        <f>+'[1]Omnibus - Adopted Balanced'!L25</f>
        <v>-6461893.1447843015</v>
      </c>
      <c r="S20" s="27">
        <f>+'[1]Omnibus - Adopted Balanced'!M25</f>
        <v>70024067</v>
      </c>
    </row>
    <row r="21" spans="4:19" ht="18" customHeight="1">
      <c r="D21" s="54"/>
      <c r="E21" s="54"/>
      <c r="F21" s="55"/>
      <c r="G21" s="55"/>
      <c r="H21" s="55"/>
      <c r="M21" s="29" t="s">
        <v>33</v>
      </c>
      <c r="N21" s="27">
        <f>+'[1]Omnibus - Adopted Balanced'!H26</f>
        <v>0</v>
      </c>
      <c r="O21" s="27">
        <f>+'[1]Omnibus - Adopted Balanced'!I26</f>
        <v>-637755.1020408161</v>
      </c>
      <c r="P21" s="27">
        <f>+'[1]Omnibus - Adopted Balanced'!J26</f>
        <v>-2169679.466333585</v>
      </c>
      <c r="Q21" s="27">
        <f>+'[1]Omnibus - Adopted Balanced'!K26</f>
        <v>-4135014.87613515</v>
      </c>
      <c r="R21" s="27">
        <f>+'[1]Omnibus - Adopted Balanced'!L26</f>
        <v>-5974111.3849233575</v>
      </c>
      <c r="S21" s="27">
        <f>+'[1]Omnibus - Adopted Balanced'!M26</f>
        <v>-5974111.38492336</v>
      </c>
    </row>
    <row r="22" spans="2:19" ht="18" customHeight="1" thickBot="1">
      <c r="B22" s="28" t="s">
        <v>34</v>
      </c>
      <c r="C22" s="15"/>
      <c r="D22" s="56"/>
      <c r="E22" s="54"/>
      <c r="M22" s="46" t="s">
        <v>35</v>
      </c>
      <c r="N22" s="47">
        <f>+'[1]Omnibus - Adopted Balanced'!H27</f>
        <v>17054375.86152792</v>
      </c>
      <c r="O22" s="47">
        <f>+'[1]Omnibus - Adopted Balanced'!I27</f>
        <v>92475394.50795913</v>
      </c>
      <c r="P22" s="47">
        <f>+'[1]Omnibus - Adopted Balanced'!J27</f>
        <v>-192230624.15217316</v>
      </c>
      <c r="Q22" s="47">
        <f>+'[1]Omnibus - Adopted Balanced'!K27</f>
        <v>-233042340.17931128</v>
      </c>
      <c r="R22" s="47">
        <f>+'[1]Omnibus - Adopted Balanced'!L27</f>
        <v>-73678510.61696267</v>
      </c>
      <c r="S22" s="47">
        <f>+'[1]Omnibus - Adopted Balanced'!M27</f>
        <v>-603264.510463953</v>
      </c>
    </row>
    <row r="23" spans="2:19" s="31" customFormat="1" ht="16.5" customHeight="1" thickBot="1">
      <c r="B23" s="32" t="s">
        <v>22</v>
      </c>
      <c r="C23" s="33"/>
      <c r="D23" s="34" t="s">
        <v>23</v>
      </c>
      <c r="E23" s="35" t="s">
        <v>36</v>
      </c>
      <c r="F23" s="34" t="s">
        <v>25</v>
      </c>
      <c r="G23" s="35" t="s">
        <v>138</v>
      </c>
      <c r="H23" s="36" t="s">
        <v>26</v>
      </c>
      <c r="M23" s="57" t="s">
        <v>37</v>
      </c>
      <c r="N23" s="26"/>
      <c r="O23" s="26"/>
      <c r="P23" s="26"/>
      <c r="Q23" s="26"/>
      <c r="R23" s="26"/>
      <c r="S23" s="26"/>
    </row>
    <row r="24" spans="2:19" ht="18" customHeight="1">
      <c r="B24" s="145"/>
      <c r="C24" s="146"/>
      <c r="D24" s="38"/>
      <c r="E24" s="38"/>
      <c r="F24" s="58"/>
      <c r="G24" s="58"/>
      <c r="H24" s="59"/>
      <c r="M24" s="60" t="s">
        <v>38</v>
      </c>
      <c r="N24" s="27">
        <f>+'[1]Omnibus - Adopted Balanced'!H29</f>
        <v>16154.206750000361</v>
      </c>
      <c r="O24" s="27">
        <f>+'[1]Omnibus - Adopted Balanced'!I29</f>
        <v>179536.20195000013</v>
      </c>
      <c r="P24" s="27">
        <f>+'[1]Omnibus - Adopted Balanced'!J29</f>
        <v>274672.8484291984</v>
      </c>
      <c r="Q24" s="27">
        <f>+'[1]Omnibus - Adopted Balanced'!K29</f>
        <v>292161.8949017222</v>
      </c>
      <c r="R24" s="27">
        <f>+'[1]Omnibus - Adopted Balanced'!L29</f>
        <v>306212.5304362755</v>
      </c>
      <c r="S24" s="27">
        <f>+'[1]Omnibus - Adopted Balanced'!M29</f>
        <v>323266.1006277036</v>
      </c>
    </row>
    <row r="25" spans="2:19" ht="18" customHeight="1">
      <c r="B25" s="142"/>
      <c r="C25" s="143"/>
      <c r="D25" s="37"/>
      <c r="E25" s="38"/>
      <c r="F25" s="40"/>
      <c r="G25" s="40"/>
      <c r="H25" s="41"/>
      <c r="M25" s="60" t="s">
        <v>39</v>
      </c>
      <c r="N25" s="27">
        <f>+'[1]Omnibus - Adopted Balanced'!H30</f>
        <v>14990231.269999994</v>
      </c>
      <c r="O25" s="27">
        <f>+'[1]Omnibus - Adopted Balanced'!I30</f>
        <v>4504972.317499997</v>
      </c>
      <c r="P25" s="27">
        <f>+'[1]Omnibus - Adopted Balanced'!J30</f>
        <v>-818641.8675000006</v>
      </c>
      <c r="Q25" s="27">
        <f>+'[1]Omnibus - Adopted Balanced'!K30</f>
        <v>692679.3925000001</v>
      </c>
      <c r="R25" s="27">
        <f>+'[1]Omnibus - Adopted Balanced'!L30</f>
        <v>-1839647.8124999981</v>
      </c>
      <c r="S25" s="27">
        <f>+'[1]Omnibus - Adopted Balanced'!M30</f>
        <v>846175.8599999994</v>
      </c>
    </row>
    <row r="26" spans="2:19" ht="18" customHeight="1" thickBot="1">
      <c r="B26" s="160"/>
      <c r="C26" s="161"/>
      <c r="D26" s="37"/>
      <c r="E26" s="38"/>
      <c r="F26" s="40"/>
      <c r="G26" s="40"/>
      <c r="H26" s="41"/>
      <c r="M26" s="25"/>
      <c r="N26" s="26"/>
      <c r="O26" s="27"/>
      <c r="P26" s="27"/>
      <c r="Q26" s="27"/>
      <c r="R26" s="27"/>
      <c r="S26" s="27"/>
    </row>
    <row r="27" spans="2:19" ht="18" customHeight="1" thickBot="1">
      <c r="B27" s="48"/>
      <c r="C27" s="49" t="s">
        <v>41</v>
      </c>
      <c r="D27" s="49"/>
      <c r="E27" s="50"/>
      <c r="F27" s="51">
        <f>SUM(F24:F25)</f>
        <v>0</v>
      </c>
      <c r="G27" s="51">
        <f>SUM(G24:G25)</f>
        <v>0</v>
      </c>
      <c r="H27" s="52">
        <f>SUM(H24:H25)</f>
        <v>0</v>
      </c>
      <c r="I27" s="62"/>
      <c r="J27" s="62">
        <f>+N60+O60</f>
        <v>-39138081.74000001</v>
      </c>
      <c r="K27" s="62">
        <f>+F27+J27</f>
        <v>-39138081.74000001</v>
      </c>
      <c r="M27" s="29" t="s">
        <v>42</v>
      </c>
      <c r="N27" s="63">
        <f>+'[1]Omnibus - Adopted Balanced'!H33</f>
        <v>0</v>
      </c>
      <c r="O27" s="63">
        <f>+'[1]Omnibus - Adopted Balanced'!I33</f>
        <v>25000000</v>
      </c>
      <c r="P27" s="63">
        <f>+'[1]Omnibus - Adopted Balanced'!J33</f>
        <v>20000000</v>
      </c>
      <c r="Q27" s="63">
        <f>+'[1]Omnibus - Adopted Balanced'!K33</f>
        <v>45000000</v>
      </c>
      <c r="R27" s="63">
        <f>+'[1]Omnibus - Adopted Balanced'!L33</f>
        <v>0</v>
      </c>
      <c r="S27" s="63">
        <f>+'[1]Omnibus - Adopted Balanced'!M33</f>
        <v>0</v>
      </c>
    </row>
    <row r="28" spans="6:19" ht="18" customHeight="1">
      <c r="F28" s="55"/>
      <c r="G28" s="55"/>
      <c r="H28" s="55"/>
      <c r="M28" s="29" t="s">
        <v>43</v>
      </c>
      <c r="N28" s="63">
        <f>+'[1]Omnibus - Adopted Balanced'!H34</f>
        <v>0</v>
      </c>
      <c r="O28" s="63">
        <f>+'[1]Omnibus - Adopted Balanced'!I34</f>
        <v>0</v>
      </c>
      <c r="P28" s="63">
        <f>+'[1]Omnibus - Adopted Balanced'!J34</f>
        <v>0</v>
      </c>
      <c r="Q28" s="63">
        <f>+'[1]Omnibus - Adopted Balanced'!K34</f>
        <v>0</v>
      </c>
      <c r="R28" s="63">
        <f>+'[1]Omnibus - Adopted Balanced'!L34</f>
        <v>0</v>
      </c>
      <c r="S28" s="63">
        <f>+'[1]Omnibus - Adopted Balanced'!M34</f>
        <v>0</v>
      </c>
    </row>
    <row r="29" spans="2:19" ht="18" customHeight="1" thickBot="1">
      <c r="B29" s="28" t="s">
        <v>44</v>
      </c>
      <c r="C29" s="15"/>
      <c r="D29" s="15"/>
      <c r="E29" s="15"/>
      <c r="J29" s="64"/>
      <c r="K29" s="55"/>
      <c r="M29" s="29" t="s">
        <v>45</v>
      </c>
      <c r="N29" s="63">
        <f>+'[1]Omnibus - Adopted Balanced'!H35</f>
        <v>0</v>
      </c>
      <c r="O29" s="63">
        <f>+'[1]Omnibus - Adopted Balanced'!I35</f>
        <v>0</v>
      </c>
      <c r="P29" s="63">
        <f>+'[1]Omnibus - Adopted Balanced'!J35</f>
        <v>0</v>
      </c>
      <c r="Q29" s="63">
        <f>+'[1]Omnibus - Adopted Balanced'!K35</f>
        <v>0</v>
      </c>
      <c r="R29" s="63">
        <f>+'[1]Omnibus - Adopted Balanced'!L35</f>
        <v>0</v>
      </c>
      <c r="S29" s="63">
        <f>+'[1]Omnibus - Adopted Balanced'!M35</f>
        <v>0</v>
      </c>
    </row>
    <row r="30" spans="2:19" s="31" customFormat="1" ht="36" customHeight="1" thickBot="1">
      <c r="B30" s="32" t="s">
        <v>22</v>
      </c>
      <c r="C30" s="33"/>
      <c r="D30" s="34" t="s">
        <v>23</v>
      </c>
      <c r="E30" s="35" t="s">
        <v>36</v>
      </c>
      <c r="F30" s="34" t="str">
        <f>F16</f>
        <v>2017-2018</v>
      </c>
      <c r="G30" s="35" t="s">
        <v>138</v>
      </c>
      <c r="H30" s="36" t="str">
        <f>H16</f>
        <v>2021-2022</v>
      </c>
      <c r="I30" s="28"/>
      <c r="J30" s="28"/>
      <c r="K30" s="28"/>
      <c r="M30" s="25" t="s">
        <v>46</v>
      </c>
      <c r="N30" s="65">
        <f>+'[1]Omnibus - Adopted Balanced'!H36</f>
        <v>0</v>
      </c>
      <c r="O30" s="65">
        <f>+'[1]Omnibus - Adopted Balanced'!I36</f>
        <v>0</v>
      </c>
      <c r="P30" s="65">
        <f>+'[1]Omnibus - Adopted Balanced'!J36</f>
        <v>0</v>
      </c>
      <c r="Q30" s="65">
        <f>+'[1]Omnibus - Adopted Balanced'!K36</f>
        <v>0</v>
      </c>
      <c r="R30" s="65">
        <f>+'[1]Omnibus - Adopted Balanced'!L36</f>
        <v>0</v>
      </c>
      <c r="S30" s="65">
        <f>+'[1]Omnibus - Adopted Balanced'!M36</f>
        <v>0</v>
      </c>
    </row>
    <row r="31" spans="2:19" ht="18" customHeight="1">
      <c r="B31" s="145"/>
      <c r="C31" s="146"/>
      <c r="D31" s="66"/>
      <c r="E31" s="66"/>
      <c r="F31" s="67"/>
      <c r="G31" s="67"/>
      <c r="H31" s="68"/>
      <c r="I31" s="15"/>
      <c r="J31" s="15"/>
      <c r="K31" s="15"/>
      <c r="M31" s="46" t="s">
        <v>47</v>
      </c>
      <c r="N31" s="69">
        <f>+'[1]Omnibus - Adopted Balanced'!H37</f>
        <v>0</v>
      </c>
      <c r="O31" s="69">
        <f>+'[1]Omnibus - Adopted Balanced'!I37</f>
        <v>25000000</v>
      </c>
      <c r="P31" s="69">
        <f>+'[1]Omnibus - Adopted Balanced'!J37</f>
        <v>20000000</v>
      </c>
      <c r="Q31" s="69">
        <f>+'[1]Omnibus - Adopted Balanced'!K37</f>
        <v>45000000</v>
      </c>
      <c r="R31" s="69">
        <f>+'[1]Omnibus - Adopted Balanced'!L37</f>
        <v>0</v>
      </c>
      <c r="S31" s="69">
        <f>+'[1]Omnibus - Adopted Balanced'!M37</f>
        <v>0</v>
      </c>
    </row>
    <row r="32" spans="2:19" ht="18" customHeight="1">
      <c r="B32" s="142"/>
      <c r="C32" s="143"/>
      <c r="D32" s="38"/>
      <c r="E32" s="38"/>
      <c r="F32" s="40"/>
      <c r="G32" s="40"/>
      <c r="H32" s="41"/>
      <c r="I32" s="15"/>
      <c r="J32" s="15"/>
      <c r="K32" s="15"/>
      <c r="M32" s="70" t="s">
        <v>48</v>
      </c>
      <c r="N32" s="71">
        <f>+'[1]Omnibus - Adopted Balanced'!H38</f>
        <v>86584202.3993932</v>
      </c>
      <c r="O32" s="71">
        <f>+'[1]Omnibus - Adopted Balanced'!I38</f>
        <v>305527062.59861064</v>
      </c>
      <c r="P32" s="71">
        <f>+'[1]Omnibus - Adopted Balanced'!J38</f>
        <v>181504704.60099077</v>
      </c>
      <c r="Q32" s="71">
        <f>+'[1]Omnibus - Adopted Balanced'!K38</f>
        <v>62121027.398652434</v>
      </c>
      <c r="R32" s="71">
        <f>+'[1]Omnibus - Adopted Balanced'!L38</f>
        <v>31554319.96793878</v>
      </c>
      <c r="S32" s="71">
        <f>+'[1]Omnibus - Adopted Balanced'!M38</f>
        <v>33501684.70289278</v>
      </c>
    </row>
    <row r="33" spans="2:19" ht="18" customHeight="1">
      <c r="B33" s="142"/>
      <c r="C33" s="143"/>
      <c r="D33" s="38"/>
      <c r="E33" s="38"/>
      <c r="F33" s="140"/>
      <c r="G33" s="40"/>
      <c r="H33" s="41"/>
      <c r="I33" s="15"/>
      <c r="J33" s="15"/>
      <c r="K33" s="15"/>
      <c r="L33" s="15"/>
      <c r="M33" s="25" t="s">
        <v>49</v>
      </c>
      <c r="N33" s="72"/>
      <c r="O33" s="27"/>
      <c r="P33" s="27"/>
      <c r="Q33" s="27"/>
      <c r="R33" s="27"/>
      <c r="S33" s="27"/>
    </row>
    <row r="34" spans="2:19" ht="18" customHeight="1">
      <c r="B34" s="142"/>
      <c r="C34" s="143"/>
      <c r="D34" s="38"/>
      <c r="E34" s="38"/>
      <c r="F34" s="40"/>
      <c r="G34" s="40"/>
      <c r="H34" s="41"/>
      <c r="I34" s="15"/>
      <c r="J34" s="15"/>
      <c r="K34" s="15"/>
      <c r="L34" s="15"/>
      <c r="M34" s="29" t="s">
        <v>50</v>
      </c>
      <c r="N34" s="27">
        <f>+'[1]Omnibus - Adopted Balanced'!H40</f>
        <v>265548.60410959274</v>
      </c>
      <c r="O34" s="27">
        <f>+'[1]Omnibus - Adopted Balanced'!I40</f>
        <v>2951280.032054797</v>
      </c>
      <c r="P34" s="27">
        <f>+'[1]Omnibus - Adopted Balanced'!J40</f>
        <v>4515170.111164905</v>
      </c>
      <c r="Q34" s="27">
        <f>+'[1]Omnibus - Adopted Balanced'!K40</f>
        <v>4802661.286055714</v>
      </c>
      <c r="R34" s="27">
        <f>+'[1]Omnibus - Adopted Balanced'!L40</f>
        <v>5033630.637308627</v>
      </c>
      <c r="S34" s="27">
        <f>+'[1]Omnibus - Adopted Balanced'!M40</f>
        <v>5313963.297989637</v>
      </c>
    </row>
    <row r="35" spans="2:19" ht="18" customHeight="1">
      <c r="B35" s="142"/>
      <c r="C35" s="143"/>
      <c r="D35" s="38"/>
      <c r="E35" s="38"/>
      <c r="F35" s="40"/>
      <c r="G35" s="140"/>
      <c r="H35" s="141"/>
      <c r="M35" s="70" t="s">
        <v>53</v>
      </c>
      <c r="N35" s="73">
        <f>+'[1]Omnibus - Adopted Balanced'!H46</f>
        <v>30282031.262520432</v>
      </c>
      <c r="O35" s="73">
        <f>+'[1]Omnibus - Adopted Balanced'!I46</f>
        <v>30081095.93155986</v>
      </c>
      <c r="P35" s="73">
        <f>+'[1]Omnibus - Adopted Balanced'!J46</f>
        <v>-1263259.107329458</v>
      </c>
      <c r="Q35" s="73">
        <f>+'[1]Omnibus - Adopted Balanced'!K46</f>
        <v>-1341318.1476563811</v>
      </c>
      <c r="R35" s="73">
        <f>+'[1]Omnibus - Adopted Balanced'!L46</f>
        <v>561951.6156716347</v>
      </c>
      <c r="S35" s="73">
        <f>+'[1]Omnibus - Adopted Balanced'!M46</f>
        <v>1757281.4191733599</v>
      </c>
    </row>
    <row r="36" spans="2:19" ht="18" customHeight="1">
      <c r="B36" s="142"/>
      <c r="C36" s="143"/>
      <c r="D36" s="38"/>
      <c r="E36" s="38"/>
      <c r="F36" s="40"/>
      <c r="G36" s="140"/>
      <c r="H36" s="141"/>
      <c r="M36" s="29"/>
      <c r="N36" s="27"/>
      <c r="O36" s="27"/>
      <c r="P36" s="27"/>
      <c r="Q36" s="27"/>
      <c r="R36" s="74"/>
      <c r="S36" s="27"/>
    </row>
    <row r="37" spans="2:19" ht="18" customHeight="1" thickBot="1">
      <c r="B37" s="160"/>
      <c r="C37" s="161"/>
      <c r="D37" s="77"/>
      <c r="E37" s="77"/>
      <c r="F37" s="78"/>
      <c r="G37" s="78"/>
      <c r="H37" s="79"/>
      <c r="M37" s="80" t="s">
        <v>55</v>
      </c>
      <c r="N37" s="81">
        <f>+'[1]Omnibus - Adopted Balanced'!H49</f>
        <v>85680898.69324285</v>
      </c>
      <c r="O37" s="81">
        <f>+'[1]Omnibus - Adopted Balanced'!I49</f>
        <v>300406103.1002222</v>
      </c>
      <c r="P37" s="81">
        <f>+'[1]Omnibus - Adopted Balanced'!J49</f>
        <v>171937728.05672997</v>
      </c>
      <c r="Q37" s="81">
        <f>+'[1]Omnibus - Adopted Balanced'!K49</f>
        <v>49007324.39048138</v>
      </c>
      <c r="R37" s="81">
        <f>+'[1]Omnibus - Adopted Balanced'!L49</f>
        <v>16732703.277074099</v>
      </c>
      <c r="S37" s="81">
        <f>+'[1]Omnibus - Adopted Balanced'!M49</f>
        <v>16856283.338174462</v>
      </c>
    </row>
    <row r="38" spans="2:19" s="31" customFormat="1" ht="18" customHeight="1" thickBot="1">
      <c r="B38" s="48" t="s">
        <v>41</v>
      </c>
      <c r="C38" s="49"/>
      <c r="D38" s="49"/>
      <c r="E38" s="50"/>
      <c r="F38" s="51">
        <f>SUM(F31:F37)</f>
        <v>0</v>
      </c>
      <c r="G38" s="51">
        <f>SUM(G31:G37)</f>
        <v>0</v>
      </c>
      <c r="H38" s="52">
        <f>SUM(H31:H37)</f>
        <v>0</v>
      </c>
      <c r="I38" s="82"/>
      <c r="J38" s="82"/>
      <c r="K38" s="82"/>
      <c r="L38" s="82"/>
      <c r="M38" s="83" t="s">
        <v>56</v>
      </c>
      <c r="N38" s="84"/>
      <c r="O38" s="84"/>
      <c r="P38" s="84"/>
      <c r="Q38" s="84"/>
      <c r="R38" s="84"/>
      <c r="S38" s="84"/>
    </row>
    <row r="39" spans="2:19" ht="18" customHeight="1">
      <c r="B39" s="28" t="s">
        <v>139</v>
      </c>
      <c r="C39" s="15"/>
      <c r="D39" s="15"/>
      <c r="E39" s="15"/>
      <c r="F39" s="85"/>
      <c r="G39" s="85"/>
      <c r="H39" s="85"/>
      <c r="I39" s="55"/>
      <c r="J39" s="55"/>
      <c r="K39" s="55"/>
      <c r="L39" s="55"/>
      <c r="M39" s="86" t="s">
        <v>57</v>
      </c>
      <c r="N39" s="87">
        <v>2015</v>
      </c>
      <c r="O39" s="87">
        <v>2016</v>
      </c>
      <c r="P39" s="87">
        <v>2017</v>
      </c>
      <c r="Q39" s="87">
        <v>2018</v>
      </c>
      <c r="R39" s="87">
        <v>2019</v>
      </c>
      <c r="S39" s="87">
        <v>2020</v>
      </c>
    </row>
    <row r="40" spans="2:19" ht="18" customHeight="1">
      <c r="B40" s="15" t="s">
        <v>58</v>
      </c>
      <c r="C40" s="15"/>
      <c r="D40" s="15"/>
      <c r="E40" s="15"/>
      <c r="F40" s="88"/>
      <c r="G40" s="85"/>
      <c r="H40" s="85"/>
      <c r="I40" s="55"/>
      <c r="J40" s="55"/>
      <c r="K40" s="55"/>
      <c r="L40" s="55"/>
      <c r="M40" s="89"/>
      <c r="N40" s="90" t="s">
        <v>11</v>
      </c>
      <c r="O40" s="90" t="s">
        <v>11</v>
      </c>
      <c r="P40" s="90" t="s">
        <v>11</v>
      </c>
      <c r="Q40" s="90" t="s">
        <v>11</v>
      </c>
      <c r="R40" s="90" t="s">
        <v>11</v>
      </c>
      <c r="S40" s="90" t="s">
        <v>11</v>
      </c>
    </row>
    <row r="41" spans="2:19" ht="18" customHeight="1">
      <c r="B41" s="153"/>
      <c r="C41" s="154"/>
      <c r="D41" s="154"/>
      <c r="E41" s="154"/>
      <c r="F41" s="154"/>
      <c r="G41" s="154"/>
      <c r="H41" s="154"/>
      <c r="I41" s="55"/>
      <c r="J41" s="55"/>
      <c r="K41" s="55"/>
      <c r="L41" s="55"/>
      <c r="M41" s="91" t="s">
        <v>13</v>
      </c>
      <c r="N41" s="74">
        <f>+'[1]Omnibus - Adopted Balanced'!H53</f>
        <v>32835783.319425702</v>
      </c>
      <c r="O41" s="74">
        <f>+'[1]Omnibus - Adopted Balanced'!I53</f>
        <v>55664416.034832</v>
      </c>
      <c r="P41" s="74">
        <f>+'[1]Omnibus - Adopted Balanced'!J53</f>
        <v>273276287.2007171</v>
      </c>
      <c r="Q41" s="74">
        <f>+'[1]Omnibus - Adopted Balanced'!K53</f>
        <v>177716157.2752244</v>
      </c>
      <c r="R41" s="74">
        <f>+'[1]Omnibus - Adopted Balanced'!L53</f>
        <v>55151303.82419349</v>
      </c>
      <c r="S41" s="74">
        <f>+'[1]Omnibus - Adopted Balanced'!M53</f>
        <v>21204382.29871106</v>
      </c>
    </row>
    <row r="42" spans="2:19" ht="18" customHeight="1">
      <c r="B42" s="154"/>
      <c r="C42" s="154"/>
      <c r="D42" s="154"/>
      <c r="E42" s="154"/>
      <c r="F42" s="154"/>
      <c r="G42" s="154"/>
      <c r="H42" s="154"/>
      <c r="I42" s="55"/>
      <c r="J42" s="55"/>
      <c r="K42" s="55"/>
      <c r="L42" s="55"/>
      <c r="M42" s="92" t="s">
        <v>14</v>
      </c>
      <c r="N42" s="93"/>
      <c r="O42" s="93"/>
      <c r="P42" s="93"/>
      <c r="Q42" s="93"/>
      <c r="R42" s="93"/>
      <c r="S42" s="93"/>
    </row>
    <row r="43" spans="2:19" ht="18" customHeight="1">
      <c r="B43" s="154"/>
      <c r="C43" s="154"/>
      <c r="D43" s="154"/>
      <c r="E43" s="154"/>
      <c r="F43" s="154"/>
      <c r="G43" s="154"/>
      <c r="H43" s="154"/>
      <c r="I43" s="55"/>
      <c r="J43" s="55"/>
      <c r="K43" s="55"/>
      <c r="L43" s="55"/>
      <c r="M43" s="29" t="s">
        <v>59</v>
      </c>
      <c r="N43" s="94">
        <f>+'[1]Omnibus - Adopted Balanced'!H55</f>
        <v>3510598.6204289496</v>
      </c>
      <c r="O43" s="94">
        <f>+'[1]Omnibus - Adopted Balanced'!I55</f>
        <v>9049667.585255504</v>
      </c>
      <c r="P43" s="95">
        <f>+'[1]Omnibus - Adopted Balanced'!J55</f>
        <v>9440438.924074292</v>
      </c>
      <c r="Q43" s="95">
        <f>+'[1]Omnibus - Adopted Balanced'!K55</f>
        <v>9998888.068995804</v>
      </c>
      <c r="R43" s="95">
        <f>+'[1]Omnibus - Adopted Balanced'!L55</f>
        <v>10315888.784389853</v>
      </c>
      <c r="S43" s="95">
        <f>+'[1]Omnibus - Adopted Balanced'!M55</f>
        <v>10506305.224113375</v>
      </c>
    </row>
    <row r="44" spans="2:19" ht="116.25" customHeight="1">
      <c r="B44" s="155"/>
      <c r="C44" s="155"/>
      <c r="D44" s="155"/>
      <c r="E44" s="155"/>
      <c r="F44" s="155"/>
      <c r="G44" s="155"/>
      <c r="H44" s="155"/>
      <c r="I44" s="55"/>
      <c r="J44" s="55"/>
      <c r="K44" s="55"/>
      <c r="L44" s="55"/>
      <c r="M44" s="29" t="s">
        <v>60</v>
      </c>
      <c r="N44" s="94">
        <f>+'[1]Omnibus - Adopted Balanced'!H56</f>
        <v>0</v>
      </c>
      <c r="O44" s="94">
        <f>+'[1]Omnibus - Adopted Balanced'!I56</f>
        <v>0</v>
      </c>
      <c r="P44" s="95">
        <f>+'[1]Omnibus - Adopted Balanced'!J56</f>
        <v>0</v>
      </c>
      <c r="Q44" s="95">
        <f>+'[1]Omnibus - Adopted Balanced'!K56</f>
        <v>0</v>
      </c>
      <c r="R44" s="95">
        <f>+'[1]Omnibus - Adopted Balanced'!L56</f>
        <v>0</v>
      </c>
      <c r="S44" s="95">
        <f>+'[1]Omnibus - Adopted Balanced'!M56</f>
        <v>0</v>
      </c>
    </row>
    <row r="45" spans="2:19" ht="18" customHeight="1">
      <c r="B45" s="28" t="s">
        <v>61</v>
      </c>
      <c r="C45" s="15"/>
      <c r="D45" s="15"/>
      <c r="E45" s="15"/>
      <c r="F45" s="85"/>
      <c r="G45" s="85"/>
      <c r="H45" s="85"/>
      <c r="I45" s="55"/>
      <c r="J45" s="55"/>
      <c r="K45" s="55"/>
      <c r="L45" s="55"/>
      <c r="M45" s="29" t="s">
        <v>62</v>
      </c>
      <c r="N45" s="94">
        <f>+'[1]Omnibus - Adopted Balanced'!H57</f>
        <v>0</v>
      </c>
      <c r="O45" s="94">
        <f>+'[1]Omnibus - Adopted Balanced'!I57</f>
        <v>0</v>
      </c>
      <c r="P45" s="95">
        <f>+'[1]Omnibus - Adopted Balanced'!J57</f>
        <v>0</v>
      </c>
      <c r="Q45" s="95">
        <f>+'[1]Omnibus - Adopted Balanced'!K57</f>
        <v>0</v>
      </c>
      <c r="R45" s="95">
        <f>+'[1]Omnibus - Adopted Balanced'!L57</f>
        <v>0</v>
      </c>
      <c r="S45" s="95">
        <f>+'[1]Omnibus - Adopted Balanced'!M57</f>
        <v>0</v>
      </c>
    </row>
    <row r="46" spans="2:19" ht="42" customHeight="1">
      <c r="B46" s="148" t="s">
        <v>63</v>
      </c>
      <c r="C46" s="149"/>
      <c r="D46" s="149"/>
      <c r="E46" s="149"/>
      <c r="F46" s="149"/>
      <c r="G46" s="149"/>
      <c r="H46" s="149"/>
      <c r="I46" s="55"/>
      <c r="J46" s="55"/>
      <c r="K46" s="55"/>
      <c r="L46" s="55"/>
      <c r="M46" s="29" t="s">
        <v>64</v>
      </c>
      <c r="N46" s="94">
        <f>+'[1]Omnibus - Adopted Balanced'!H58</f>
        <v>59624.95467321086</v>
      </c>
      <c r="O46" s="94">
        <f>+'[1]Omnibus - Adopted Balanced'!I58</f>
        <v>125865.9371643744</v>
      </c>
      <c r="P46" s="95">
        <f>+'[1]Omnibus - Adopted Balanced'!J58</f>
        <v>148847.47566536535</v>
      </c>
      <c r="Q46" s="95">
        <f>+'[1]Omnibus - Adopted Balanced'!K58</f>
        <v>175483.41933229123</v>
      </c>
      <c r="R46" s="95">
        <f>+'[1]Omnibus - Adopted Balanced'!L58</f>
        <v>178766.81732943188</v>
      </c>
      <c r="S46" s="95">
        <f>+'[1]Omnibus - Adopted Balanced'!M58</f>
        <v>184126.98946797336</v>
      </c>
    </row>
    <row r="47" spans="2:19" ht="12.75">
      <c r="B47" s="15" t="s">
        <v>65</v>
      </c>
      <c r="C47" s="15"/>
      <c r="D47" s="15"/>
      <c r="E47" s="15"/>
      <c r="F47" s="15"/>
      <c r="G47" s="15"/>
      <c r="H47" s="15"/>
      <c r="M47" s="96" t="s">
        <v>66</v>
      </c>
      <c r="N47" s="97">
        <f>+'[1]Omnibus - Adopted Balanced'!H59</f>
        <v>11293784.646333206</v>
      </c>
      <c r="O47" s="97">
        <f>+'[1]Omnibus - Adopted Balanced'!I59</f>
        <v>28868884.454908885</v>
      </c>
      <c r="P47" s="95">
        <f>+'[1]Omnibus - Adopted Balanced'!J59</f>
        <v>30160092.537748605</v>
      </c>
      <c r="Q47" s="95">
        <f>+'[1]Omnibus - Adopted Balanced'!K59</f>
        <v>31021590.04333419</v>
      </c>
      <c r="R47" s="95">
        <f>+'[1]Omnibus - Adopted Balanced'!L59</f>
        <v>31874171.179267943</v>
      </c>
      <c r="S47" s="95">
        <f>+'[1]Omnibus - Adopted Balanced'!M59</f>
        <v>33068100.95420574</v>
      </c>
    </row>
    <row r="48" spans="2:19" ht="28.5" customHeight="1">
      <c r="B48" s="144" t="s">
        <v>67</v>
      </c>
      <c r="C48" s="144"/>
      <c r="D48" s="144"/>
      <c r="E48" s="144"/>
      <c r="F48" s="144"/>
      <c r="G48" s="144"/>
      <c r="H48" s="144"/>
      <c r="M48" s="96" t="s">
        <v>68</v>
      </c>
      <c r="N48" s="95">
        <f>+'[1]Omnibus - Adopted Balanced'!H60</f>
        <v>7047836.353233099</v>
      </c>
      <c r="O48" s="95">
        <f>+'[1]Omnibus - Adopted Balanced'!I60</f>
        <v>6245626.822100997</v>
      </c>
      <c r="P48" s="95">
        <f>+'[1]Omnibus - Adopted Balanced'!J60</f>
        <v>1001620.6568211913</v>
      </c>
      <c r="Q48" s="95">
        <f>+'[1]Omnibus - Adopted Balanced'!K60</f>
        <v>-4182967.6962311864</v>
      </c>
      <c r="R48" s="95">
        <f>+'[1]Omnibus - Adopted Balanced'!L60</f>
        <v>-7516785.636703849</v>
      </c>
      <c r="S48" s="95">
        <f>+'[1]Omnibus - Adopted Balanced'!M60</f>
        <v>-8877706.132529497</v>
      </c>
    </row>
    <row r="49" spans="2:19" ht="12.75">
      <c r="B49" s="15" t="s">
        <v>69</v>
      </c>
      <c r="C49" s="15"/>
      <c r="D49" s="15"/>
      <c r="E49" s="15"/>
      <c r="F49" s="15"/>
      <c r="G49" s="15"/>
      <c r="H49" s="15"/>
      <c r="I49" s="55"/>
      <c r="J49" s="55"/>
      <c r="K49" s="55"/>
      <c r="L49" s="55"/>
      <c r="M49" s="96" t="s">
        <v>70</v>
      </c>
      <c r="N49" s="95">
        <f>+'[1]Omnibus - Adopted Balanced'!H61</f>
        <v>21550</v>
      </c>
      <c r="O49" s="95">
        <f>+'[1]Omnibus - Adopted Balanced'!I61</f>
        <v>115731</v>
      </c>
      <c r="P49" s="95">
        <f>+'[1]Omnibus - Adopted Balanced'!J61</f>
        <v>225312</v>
      </c>
      <c r="Q49" s="95">
        <f>+'[1]Omnibus - Adopted Balanced'!K61</f>
        <v>338062</v>
      </c>
      <c r="R49" s="95">
        <f>+'[1]Omnibus - Adopted Balanced'!L61</f>
        <v>465361</v>
      </c>
      <c r="S49" s="95">
        <f>+'[1]Omnibus - Adopted Balanced'!M61</f>
        <v>595301</v>
      </c>
    </row>
    <row r="50" spans="2:19" ht="12.75">
      <c r="B50" s="15" t="s">
        <v>71</v>
      </c>
      <c r="C50" s="15"/>
      <c r="D50" s="15"/>
      <c r="E50" s="15"/>
      <c r="F50" s="15"/>
      <c r="G50" s="15"/>
      <c r="H50" s="15"/>
      <c r="M50" s="29" t="s">
        <v>72</v>
      </c>
      <c r="N50" s="95">
        <f>+'[1]Omnibus - Adopted Balanced'!H62</f>
        <v>0</v>
      </c>
      <c r="O50" s="95">
        <f>+'[1]Omnibus - Adopted Balanced'!I62</f>
        <v>0</v>
      </c>
      <c r="P50" s="95">
        <f>+'[1]Omnibus - Adopted Balanced'!J62</f>
        <v>0</v>
      </c>
      <c r="Q50" s="95">
        <f>+'[1]Omnibus - Adopted Balanced'!K62</f>
        <v>0</v>
      </c>
      <c r="R50" s="95">
        <f>+'[1]Omnibus - Adopted Balanced'!L62</f>
        <v>0</v>
      </c>
      <c r="S50" s="95">
        <f>+'[1]Omnibus - Adopted Balanced'!M62</f>
        <v>0</v>
      </c>
    </row>
    <row r="51" spans="2:19" ht="12.75">
      <c r="B51" s="15" t="s">
        <v>73</v>
      </c>
      <c r="C51" s="15"/>
      <c r="D51" s="15"/>
      <c r="E51" s="15"/>
      <c r="F51" s="15"/>
      <c r="G51" s="15"/>
      <c r="H51" s="15"/>
      <c r="M51" s="29" t="s">
        <v>74</v>
      </c>
      <c r="N51" s="98">
        <f>+'[1]Omnibus - Adopted Balanced'!H63</f>
        <v>534803.8199999928</v>
      </c>
      <c r="O51" s="98">
        <f>+'[1]Omnibus - Adopted Balanced'!I63</f>
        <v>645740.400000006</v>
      </c>
      <c r="P51" s="95">
        <f>+'[1]Omnibus - Adopted Balanced'!J63</f>
        <v>733220.2615239471</v>
      </c>
      <c r="Q51" s="95">
        <f>+'[1]Omnibus - Adopted Balanced'!K63</f>
        <v>1076868.2029532343</v>
      </c>
      <c r="R51" s="95">
        <f>+'[1]Omnibus - Adopted Balanced'!L63</f>
        <v>1264887.6365972161</v>
      </c>
      <c r="S51" s="95">
        <f>+'[1]Omnibus - Adopted Balanced'!M63</f>
        <v>1496570.1957257986</v>
      </c>
    </row>
    <row r="52" spans="2:19" ht="12.75">
      <c r="B52" s="15"/>
      <c r="C52" s="15"/>
      <c r="D52" s="15"/>
      <c r="E52" s="15"/>
      <c r="F52" s="15"/>
      <c r="G52" s="15"/>
      <c r="H52" s="15"/>
      <c r="M52" s="29" t="s">
        <v>75</v>
      </c>
      <c r="N52" s="95">
        <f>+'[1]Omnibus - Adopted Balanced'!H64</f>
        <v>0</v>
      </c>
      <c r="O52" s="95">
        <f>+'[1]Omnibus - Adopted Balanced'!I64</f>
        <v>0</v>
      </c>
      <c r="P52" s="95">
        <f>+'[1]Omnibus - Adopted Balanced'!J64</f>
        <v>8237.556400000118</v>
      </c>
      <c r="Q52" s="95">
        <f>+'[1]Omnibus - Adopted Balanced'!K64</f>
        <v>15994.039506239817</v>
      </c>
      <c r="R52" s="95">
        <f>+'[1]Omnibus - Adopted Balanced'!L64</f>
        <v>23446.096466667484</v>
      </c>
      <c r="S52" s="95">
        <f>+'[1]Omnibus - Adopted Balanced'!M64</f>
        <v>47690.58126885677</v>
      </c>
    </row>
    <row r="53" spans="2:19" ht="12.75">
      <c r="B53" s="15"/>
      <c r="C53" s="15"/>
      <c r="D53" s="15"/>
      <c r="E53" s="15"/>
      <c r="F53" s="15"/>
      <c r="G53" s="15"/>
      <c r="H53" s="15"/>
      <c r="M53" s="96" t="s">
        <v>76</v>
      </c>
      <c r="N53" s="99">
        <f>+'[1]Omnibus - Adopted Balanced'!H65</f>
        <v>240954.29794936627</v>
      </c>
      <c r="O53" s="99">
        <f>+'[1]Omnibus - Adopted Balanced'!I65</f>
        <v>1020707.4265768081</v>
      </c>
      <c r="P53" s="95">
        <f>+'[1]Omnibus - Adopted Balanced'!J65</f>
        <v>1053705.8196678078</v>
      </c>
      <c r="Q53" s="95">
        <f>+'[1]Omnibus - Adopted Balanced'!K65</f>
        <v>1085616.192798838</v>
      </c>
      <c r="R53" s="95">
        <f>+'[1]Omnibus - Adopted Balanced'!L65</f>
        <v>13589.67941519618</v>
      </c>
      <c r="S53" s="95">
        <f>+'[1]Omnibus - Adopted Balanced'!M65</f>
        <v>24821.672815687954</v>
      </c>
    </row>
    <row r="54" spans="2:19" ht="12.75" hidden="1" outlineLevel="1">
      <c r="B54" s="15"/>
      <c r="C54" s="15"/>
      <c r="D54" s="15"/>
      <c r="E54" s="15" t="s">
        <v>77</v>
      </c>
      <c r="F54" s="15"/>
      <c r="G54" s="100">
        <f>+AVERAGE('[2]Baseline'!$K$25:$L$25)</f>
        <v>0.0265</v>
      </c>
      <c r="H54" s="100">
        <f>+AVERAGE('[2]Baseline'!$M$25:$N$25)</f>
        <v>0.0303</v>
      </c>
      <c r="M54" s="96" t="s">
        <v>78</v>
      </c>
      <c r="N54" s="95">
        <f>+'[1]Omnibus - Adopted Balanced'!H66</f>
        <v>245365.69050675258</v>
      </c>
      <c r="O54" s="95">
        <f>+'[1]Omnibus - Adopted Balanced'!I66</f>
        <v>1151292.835692672</v>
      </c>
      <c r="P54" s="95">
        <f>+'[1]Omnibus - Adopted Balanced'!J66</f>
        <v>2688083.4461230403</v>
      </c>
      <c r="Q54" s="95">
        <f>+'[1]Omnibus - Adopted Balanced'!K66</f>
        <v>2211432.03053153</v>
      </c>
      <c r="R54" s="95">
        <f>+'[1]Omnibus - Adopted Balanced'!L66</f>
        <v>957405.3618230978</v>
      </c>
      <c r="S54" s="95">
        <f>+'[1]Omnibus - Adopted Balanced'!M66</f>
        <v>620507.2123837182</v>
      </c>
    </row>
    <row r="55" spans="2:19" ht="12.75" collapsed="1">
      <c r="B55" s="15"/>
      <c r="C55" s="15"/>
      <c r="D55" s="15"/>
      <c r="E55" s="15"/>
      <c r="F55" s="15"/>
      <c r="G55" s="15"/>
      <c r="H55" s="15"/>
      <c r="M55" s="96" t="s">
        <v>79</v>
      </c>
      <c r="N55" s="101">
        <f>+'[1]Omnibus - Adopted Balanced'!H67</f>
        <v>1689663.6755294465</v>
      </c>
      <c r="O55" s="101">
        <f>+'[1]Omnibus - Adopted Balanced'!I67</f>
        <v>7553018.515905179</v>
      </c>
      <c r="P55" s="95">
        <f>+'[1]Omnibus - Adopted Balanced'!J67</f>
        <v>1956130.3938455838</v>
      </c>
      <c r="Q55" s="95">
        <f>+'[1]Omnibus - Adopted Balanced'!K67</f>
        <v>21800.5294416002</v>
      </c>
      <c r="R55" s="95">
        <f>+'[1]Omnibus - Adopted Balanced'!L67</f>
        <v>31957.9876061189</v>
      </c>
      <c r="S55" s="95">
        <f>+'[1]Omnibus - Adopted Balanced'!M67</f>
        <v>65004.211139600724</v>
      </c>
    </row>
    <row r="56" spans="2:19" ht="12.75">
      <c r="B56" s="15"/>
      <c r="C56" s="15"/>
      <c r="D56" s="15"/>
      <c r="E56" s="15"/>
      <c r="F56" s="15"/>
      <c r="G56" s="15"/>
      <c r="H56" s="15"/>
      <c r="M56" s="102" t="s">
        <v>30</v>
      </c>
      <c r="N56" s="47">
        <f>+'[1]Omnibus - Adopted Balanced'!H68</f>
        <v>24644182.05865407</v>
      </c>
      <c r="O56" s="47">
        <f>+'[1]Omnibus - Adopted Balanced'!I68</f>
        <v>54776534.97760439</v>
      </c>
      <c r="P56" s="47">
        <f>+'[1]Omnibus - Adopted Balanced'!J68</f>
        <v>47415689.07186997</v>
      </c>
      <c r="Q56" s="47">
        <f>+'[1]Omnibus - Adopted Balanced'!K68</f>
        <v>41762766.83066249</v>
      </c>
      <c r="R56" s="47">
        <f>+'[1]Omnibus - Adopted Balanced'!L68</f>
        <v>37608688.906191826</v>
      </c>
      <c r="S56" s="47">
        <f>+'[1]Omnibus - Adopted Balanced'!M68</f>
        <v>37730721.90859127</v>
      </c>
    </row>
    <row r="57" spans="2:19" ht="12.75">
      <c r="B57" s="15"/>
      <c r="C57" s="15"/>
      <c r="D57" s="15"/>
      <c r="E57" s="15"/>
      <c r="F57" s="15"/>
      <c r="G57" s="15"/>
      <c r="H57" s="15"/>
      <c r="M57" s="92" t="s">
        <v>80</v>
      </c>
      <c r="N57" s="93"/>
      <c r="O57" s="93"/>
      <c r="P57" s="93"/>
      <c r="Q57" s="103" t="s">
        <v>81</v>
      </c>
      <c r="R57" s="103" t="s">
        <v>81</v>
      </c>
      <c r="S57" s="103" t="s">
        <v>81</v>
      </c>
    </row>
    <row r="58" spans="2:19" ht="12.75">
      <c r="B58" s="15"/>
      <c r="C58" s="15"/>
      <c r="D58" s="15"/>
      <c r="E58" s="15"/>
      <c r="F58" s="15"/>
      <c r="G58" s="15"/>
      <c r="H58" s="15"/>
      <c r="M58" s="96" t="s">
        <v>82</v>
      </c>
      <c r="N58" s="95">
        <f>+'[1]Omnibus - Adopted Balanced'!H70</f>
        <v>-3230841.350000024</v>
      </c>
      <c r="O58" s="95">
        <f>+'[1]Omnibus - Adopted Balanced'!I70</f>
        <v>-35907240.389999986</v>
      </c>
      <c r="P58" s="95">
        <f>+'[1]Omnibus - Adopted Balanced'!J70</f>
        <v>-54950350.18005526</v>
      </c>
      <c r="Q58" s="95">
        <f>+'[1]Omnibus - Adopted Balanced'!K70</f>
        <v>-58438742.97396135</v>
      </c>
      <c r="R58" s="95">
        <f>+'[1]Omnibus - Adopted Balanced'!L70</f>
        <v>-61243957.70432401</v>
      </c>
      <c r="S58" s="95">
        <f>+'[1]Omnibus - Adopted Balanced'!M70</f>
        <v>-64637796.7948724</v>
      </c>
    </row>
    <row r="59" spans="2:19" ht="12.75">
      <c r="B59" s="15"/>
      <c r="C59" s="15"/>
      <c r="D59" s="15"/>
      <c r="E59" s="15"/>
      <c r="F59" s="15"/>
      <c r="G59" s="15"/>
      <c r="H59" s="15"/>
      <c r="M59" s="96" t="s">
        <v>83</v>
      </c>
      <c r="N59" s="95">
        <f>+'[1]Omnibus - Adopted Balanced'!H71</f>
        <v>0</v>
      </c>
      <c r="O59" s="95">
        <f>+'[1]Omnibus - Adopted Balanced'!I71</f>
        <v>0</v>
      </c>
      <c r="P59" s="95">
        <f>+'[1]Omnibus - Adopted Balanced'!J71</f>
        <v>15780.494215521961</v>
      </c>
      <c r="Q59" s="95">
        <f>+'[1]Omnibus - Adopted Balanced'!K71</f>
        <v>6363.99361700099</v>
      </c>
      <c r="R59" s="95">
        <f>+'[1]Omnibus - Adopted Balanced'!L71</f>
        <v>1451.6170690292493</v>
      </c>
      <c r="S59" s="95">
        <f>+'[1]Omnibus - Adopted Balanced'!M71</f>
        <v>-15423.33066819515</v>
      </c>
    </row>
    <row r="60" spans="2:19" ht="12.75">
      <c r="B60" s="15"/>
      <c r="C60" s="15"/>
      <c r="D60" s="15"/>
      <c r="E60" s="15"/>
      <c r="F60" s="15"/>
      <c r="G60" s="15"/>
      <c r="H60" s="15"/>
      <c r="M60" s="91" t="s">
        <v>35</v>
      </c>
      <c r="N60" s="47">
        <f>+'[1]Omnibus - Adopted Balanced'!H72</f>
        <v>-3230841.350000024</v>
      </c>
      <c r="O60" s="47">
        <f>+'[1]Omnibus - Adopted Balanced'!I72</f>
        <v>-35907240.389999986</v>
      </c>
      <c r="P60" s="47">
        <f>+'[1]Omnibus - Adopted Balanced'!J72</f>
        <v>-54934569.68583965</v>
      </c>
      <c r="Q60" s="47">
        <f>+'[1]Omnibus - Adopted Balanced'!K72</f>
        <v>-58432378.980344415</v>
      </c>
      <c r="R60" s="47">
        <f>+'[1]Omnibus - Adopted Balanced'!L72</f>
        <v>-61242506.087255</v>
      </c>
      <c r="S60" s="47">
        <f>+'[1]Omnibus - Adopted Balanced'!M72</f>
        <v>-64653220.125540614</v>
      </c>
    </row>
    <row r="61" spans="2:19" ht="12.75">
      <c r="B61" s="15"/>
      <c r="C61" s="15"/>
      <c r="D61" s="15"/>
      <c r="E61" s="15"/>
      <c r="F61" s="15"/>
      <c r="G61" s="15"/>
      <c r="H61" s="15"/>
      <c r="M61" s="61" t="s">
        <v>37</v>
      </c>
      <c r="N61" s="74">
        <f>+'[1]Omnibus - Adopted Balanced'!H73</f>
        <v>16154.206750000361</v>
      </c>
      <c r="O61" s="74">
        <f>+'[1]Omnibus - Adopted Balanced'!I73</f>
        <v>179536.20195000013</v>
      </c>
      <c r="P61" s="74">
        <f>+'[1]Omnibus - Adopted Balanced'!J73</f>
        <v>274672.8484291984</v>
      </c>
      <c r="Q61" s="74">
        <f>+'[1]Omnibus - Adopted Balanced'!K73</f>
        <v>292161.8949017222</v>
      </c>
      <c r="R61" s="74">
        <f>+'[1]Omnibus - Adopted Balanced'!L73</f>
        <v>306212.5304362755</v>
      </c>
      <c r="S61" s="74">
        <f>+'[1]Omnibus - Adopted Balanced'!M73</f>
        <v>323266.1006277036</v>
      </c>
    </row>
    <row r="62" spans="2:19" ht="12.75">
      <c r="B62" s="15"/>
      <c r="C62" s="15"/>
      <c r="D62" s="15"/>
      <c r="E62" s="15"/>
      <c r="F62" s="15"/>
      <c r="G62" s="15"/>
      <c r="H62" s="15"/>
      <c r="M62" s="25" t="s">
        <v>84</v>
      </c>
      <c r="N62" s="27" t="s">
        <v>81</v>
      </c>
      <c r="O62" s="93" t="s">
        <v>81</v>
      </c>
      <c r="P62" s="27" t="s">
        <v>81</v>
      </c>
      <c r="Q62" s="104" t="s">
        <v>81</v>
      </c>
      <c r="R62" s="104" t="s">
        <v>81</v>
      </c>
      <c r="S62" s="104" t="s">
        <v>81</v>
      </c>
    </row>
    <row r="63" spans="2:19" ht="12.75">
      <c r="B63" s="15"/>
      <c r="C63" s="15"/>
      <c r="D63" s="15"/>
      <c r="E63" s="15"/>
      <c r="F63" s="15"/>
      <c r="G63" s="15"/>
      <c r="H63" s="15"/>
      <c r="M63" s="96" t="s">
        <v>85</v>
      </c>
      <c r="N63" s="105">
        <f>+'[1]Omnibus - Adopted Balanced'!H75</f>
        <v>0</v>
      </c>
      <c r="O63" s="106">
        <f>+'[1]Omnibus - Adopted Balanced'!I75</f>
        <v>0</v>
      </c>
      <c r="P63" s="105">
        <f>+'[1]Omnibus - Adopted Balanced'!J75</f>
        <v>0</v>
      </c>
      <c r="Q63" s="105">
        <f>+'[1]Omnibus - Adopted Balanced'!K75</f>
        <v>0</v>
      </c>
      <c r="R63" s="105">
        <f>+'[1]Omnibus - Adopted Balanced'!L75</f>
        <v>0</v>
      </c>
      <c r="S63" s="105">
        <f>+'[1]Omnibus - Adopted Balanced'!M75</f>
        <v>0</v>
      </c>
    </row>
    <row r="64" spans="2:19" ht="12.75">
      <c r="B64" s="15"/>
      <c r="C64" s="15"/>
      <c r="D64" s="15"/>
      <c r="E64" s="15"/>
      <c r="F64" s="15"/>
      <c r="G64" s="15"/>
      <c r="H64" s="15"/>
      <c r="M64" s="96" t="s">
        <v>86</v>
      </c>
      <c r="N64" s="107">
        <f>+'[1]Omnibus - Adopted Balanced'!H76</f>
        <v>2384345.800002292</v>
      </c>
      <c r="O64" s="107">
        <f>+'[1]Omnibus - Adopted Balanced'!I76</f>
        <v>199893976.3763306</v>
      </c>
      <c r="P64" s="107">
        <f>+'[1]Omnibus - Adopted Balanced'!J76</f>
        <v>-88315922.15995228</v>
      </c>
      <c r="Q64" s="107">
        <f>+'[1]Omnibus - Adopted Balanced'!K76</f>
        <v>-106187403.19625065</v>
      </c>
      <c r="R64" s="107">
        <f>+'[1]Omnibus - Adopted Balanced'!L76</f>
        <v>-10619316.874855362</v>
      </c>
      <c r="S64" s="107">
        <f>+'[1]Omnibus - Adopted Balanced'!M76</f>
        <v>25807815.034601226</v>
      </c>
    </row>
    <row r="65" spans="2:19" ht="12.75">
      <c r="B65" s="15"/>
      <c r="C65" s="15"/>
      <c r="D65" s="15"/>
      <c r="E65" s="15"/>
      <c r="F65" s="15"/>
      <c r="G65" s="15"/>
      <c r="H65" s="15"/>
      <c r="M65" s="96" t="s">
        <v>87</v>
      </c>
      <c r="N65" s="108">
        <f>+'[1]Omnibus - Adopted Balanced'!H77</f>
        <v>0</v>
      </c>
      <c r="O65" s="95">
        <f>+'[1]Omnibus - Adopted Balanced'!I77</f>
        <v>0</v>
      </c>
      <c r="P65" s="108">
        <f>+'[1]Omnibus - Adopted Balanced'!J77</f>
        <v>0</v>
      </c>
      <c r="Q65" s="108">
        <f>+'[1]Omnibus - Adopted Balanced'!K77</f>
        <v>0</v>
      </c>
      <c r="R65" s="108">
        <f>+'[1]Omnibus - Adopted Balanced'!L77</f>
        <v>0</v>
      </c>
      <c r="S65" s="108">
        <f>+'[1]Omnibus - Adopted Balanced'!M77</f>
        <v>0</v>
      </c>
    </row>
    <row r="66" spans="2:19" ht="12.75">
      <c r="B66" s="15"/>
      <c r="C66" s="15"/>
      <c r="D66" s="15"/>
      <c r="E66" s="15"/>
      <c r="F66" s="15"/>
      <c r="G66" s="15"/>
      <c r="H66" s="15"/>
      <c r="M66" s="29" t="s">
        <v>88</v>
      </c>
      <c r="N66" s="108">
        <f>+'[1]Omnibus - Adopted Balanced'!H78</f>
        <v>0</v>
      </c>
      <c r="O66" s="95">
        <f>+'[1]Omnibus - Adopted Balanced'!I78</f>
        <v>0</v>
      </c>
      <c r="P66" s="108">
        <f>+'[1]Omnibus - Adopted Balanced'!J78</f>
        <v>0</v>
      </c>
      <c r="Q66" s="108">
        <f>+'[1]Omnibus - Adopted Balanced'!K78</f>
        <v>0</v>
      </c>
      <c r="R66" s="108">
        <f>+'[1]Omnibus - Adopted Balanced'!L78</f>
        <v>0</v>
      </c>
      <c r="S66" s="108">
        <f>+'[1]Omnibus - Adopted Balanced'!M78</f>
        <v>0</v>
      </c>
    </row>
    <row r="67" spans="2:19" ht="12.75">
      <c r="B67" s="15"/>
      <c r="C67" s="15"/>
      <c r="D67" s="15"/>
      <c r="E67" s="15"/>
      <c r="F67" s="15"/>
      <c r="G67" s="15"/>
      <c r="H67" s="15"/>
      <c r="M67" s="29" t="s">
        <v>89</v>
      </c>
      <c r="N67" s="108">
        <f>+'[1]Omnibus - Adopted Balanced'!H79</f>
        <v>-985208</v>
      </c>
      <c r="O67" s="108">
        <f>+'[1]Omnibus - Adopted Balanced'!I79</f>
        <v>-1330936</v>
      </c>
      <c r="P67" s="108">
        <f>+'[1]Omnibus - Adopted Balanced'!J79</f>
        <v>0</v>
      </c>
      <c r="Q67" s="108">
        <f>+'[1]Omnibus - Adopted Balanced'!K79</f>
        <v>0</v>
      </c>
      <c r="R67" s="108">
        <f>+'[1]Omnibus - Adopted Balanced'!L79</f>
        <v>0</v>
      </c>
      <c r="S67" s="108">
        <f>+'[1]Omnibus - Adopted Balanced'!M79</f>
        <v>0</v>
      </c>
    </row>
    <row r="68" spans="2:19" ht="12.75">
      <c r="B68" s="15"/>
      <c r="C68" s="15"/>
      <c r="D68" s="15"/>
      <c r="E68" s="15"/>
      <c r="F68" s="15"/>
      <c r="G68" s="15"/>
      <c r="H68" s="15"/>
      <c r="M68" s="109" t="s">
        <v>47</v>
      </c>
      <c r="N68" s="69">
        <f>+'[1]Omnibus - Adopted Balanced'!H80</f>
        <v>1399137.8000022918</v>
      </c>
      <c r="O68" s="69">
        <f>+'[1]Omnibus - Adopted Balanced'!I80</f>
        <v>198563040.3763306</v>
      </c>
      <c r="P68" s="69">
        <f>+'[1]Omnibus - Adopted Balanced'!J80</f>
        <v>-88315922.15995228</v>
      </c>
      <c r="Q68" s="69">
        <f>+'[1]Omnibus - Adopted Balanced'!K80</f>
        <v>-106187403.19625065</v>
      </c>
      <c r="R68" s="69">
        <f>+'[1]Omnibus - Adopted Balanced'!L80</f>
        <v>-10619316.874855362</v>
      </c>
      <c r="S68" s="69">
        <f>+'[1]Omnibus - Adopted Balanced'!M80</f>
        <v>25807815.034601226</v>
      </c>
    </row>
    <row r="69" spans="2:19" ht="12.75">
      <c r="B69" s="15"/>
      <c r="C69" s="15"/>
      <c r="D69" s="15"/>
      <c r="E69" s="15"/>
      <c r="F69" s="15"/>
      <c r="G69" s="15"/>
      <c r="H69" s="15"/>
      <c r="M69" s="110" t="s">
        <v>48</v>
      </c>
      <c r="N69" s="111">
        <f>+'[1]Omnibus - Adopted Balanced'!H81</f>
        <v>55664416.03483218</v>
      </c>
      <c r="O69" s="111">
        <f>+'[1]Omnibus - Adopted Balanced'!I81</f>
        <v>273276287.20071703</v>
      </c>
      <c r="P69" s="111">
        <f>+'[1]Omnibus - Adopted Balanced'!J81</f>
        <v>177716157.2752243</v>
      </c>
      <c r="Q69" s="111">
        <f>+'[1]Omnibus - Adopted Balanced'!K81</f>
        <v>55151303.82419351</v>
      </c>
      <c r="R69" s="111">
        <f>+'[1]Omnibus - Adopted Balanced'!L81</f>
        <v>21204382.29871121</v>
      </c>
      <c r="S69" s="111">
        <f>+'[1]Omnibus - Adopted Balanced'!M81</f>
        <v>20412965.21699083</v>
      </c>
    </row>
    <row r="70" spans="2:19" ht="12.75">
      <c r="B70" s="15"/>
      <c r="C70" s="15"/>
      <c r="D70" s="15"/>
      <c r="E70" s="15"/>
      <c r="F70" s="15"/>
      <c r="G70" s="15"/>
      <c r="H70" s="15"/>
      <c r="M70" s="112" t="s">
        <v>49</v>
      </c>
      <c r="N70" s="113" t="s">
        <v>90</v>
      </c>
      <c r="O70" s="113" t="s">
        <v>90</v>
      </c>
      <c r="P70" s="113" t="s">
        <v>90</v>
      </c>
      <c r="Q70" s="113" t="s">
        <v>90</v>
      </c>
      <c r="R70" s="113" t="s">
        <v>90</v>
      </c>
      <c r="S70" s="113" t="s">
        <v>90</v>
      </c>
    </row>
    <row r="71" spans="2:19" ht="12.75">
      <c r="B71" s="15"/>
      <c r="C71" s="15"/>
      <c r="D71" s="15"/>
      <c r="E71" s="15"/>
      <c r="F71" s="15"/>
      <c r="G71" s="15"/>
      <c r="H71" s="15"/>
      <c r="M71" s="29" t="s">
        <v>51</v>
      </c>
      <c r="N71" s="114">
        <f>+'[1]Omnibus - Adopted Balanced'!H83</f>
        <v>55398867.430722415</v>
      </c>
      <c r="O71" s="114">
        <f>+'[1]Omnibus - Adopted Balanced'!I83</f>
        <v>270325007.1686623</v>
      </c>
      <c r="P71" s="114">
        <f>+'[1]Omnibus - Adopted Balanced'!J83</f>
        <v>173200987.16405946</v>
      </c>
      <c r="Q71" s="114">
        <f>+'[1]Omnibus - Adopted Balanced'!K83</f>
        <v>50348642.538137764</v>
      </c>
      <c r="R71" s="114">
        <f>+'[1]Omnibus - Adopted Balanced'!L83</f>
        <v>16170751.661402464</v>
      </c>
      <c r="S71" s="114">
        <f>+'[1]Omnibus - Adopted Balanced'!M83</f>
        <v>15099001.919001102</v>
      </c>
    </row>
    <row r="72" spans="2:19" ht="12.75">
      <c r="B72" s="15"/>
      <c r="C72" s="15"/>
      <c r="D72" s="15"/>
      <c r="E72" s="15"/>
      <c r="F72" s="15"/>
      <c r="G72" s="15"/>
      <c r="H72" s="15"/>
      <c r="M72" s="29" t="s">
        <v>91</v>
      </c>
      <c r="N72" s="114">
        <f>+'[1]Omnibus - Adopted Balanced'!H84</f>
        <v>265548.60410959274</v>
      </c>
      <c r="O72" s="114">
        <f>+'[1]Omnibus - Adopted Balanced'!I84</f>
        <v>2951280.032054797</v>
      </c>
      <c r="P72" s="114">
        <f>+'[1]Omnibus - Adopted Balanced'!J84</f>
        <v>4515170.111164905</v>
      </c>
      <c r="Q72" s="114">
        <f>+'[1]Omnibus - Adopted Balanced'!K84</f>
        <v>4802661.286055714</v>
      </c>
      <c r="R72" s="114">
        <f>+'[1]Omnibus - Adopted Balanced'!L84</f>
        <v>5033630.637308627</v>
      </c>
      <c r="S72" s="114">
        <f>+'[1]Omnibus - Adopted Balanced'!M84</f>
        <v>5313963.297989637</v>
      </c>
    </row>
    <row r="73" spans="2:19" ht="12.75">
      <c r="B73" s="15"/>
      <c r="C73" s="15"/>
      <c r="D73" s="15"/>
      <c r="E73" s="15"/>
      <c r="F73" s="15"/>
      <c r="G73" s="15"/>
      <c r="H73" s="15"/>
      <c r="M73" s="46" t="s">
        <v>52</v>
      </c>
      <c r="N73" s="115">
        <f>+'[1]Omnibus - Adopted Balanced'!H85</f>
        <v>55664416.034832</v>
      </c>
      <c r="O73" s="115">
        <f>+'[1]Omnibus - Adopted Balanced'!I85</f>
        <v>273276287.20071715</v>
      </c>
      <c r="P73" s="115">
        <f>+'[1]Omnibus - Adopted Balanced'!J85</f>
        <v>177716157.2752244</v>
      </c>
      <c r="Q73" s="115">
        <f>+'[1]Omnibus - Adopted Balanced'!K85</f>
        <v>55151303.82419349</v>
      </c>
      <c r="R73" s="115">
        <f>+'[1]Omnibus - Adopted Balanced'!L85</f>
        <v>21204382.29871106</v>
      </c>
      <c r="S73" s="115">
        <f>+'[1]Omnibus - Adopted Balanced'!M85</f>
        <v>20412965.21699077</v>
      </c>
    </row>
    <row r="74" spans="2:19" ht="12.75">
      <c r="B74" s="15"/>
      <c r="C74" s="15"/>
      <c r="D74" s="15"/>
      <c r="E74" s="15"/>
      <c r="F74" s="15"/>
      <c r="G74" s="15"/>
      <c r="H74" s="15"/>
      <c r="M74" s="110" t="s">
        <v>53</v>
      </c>
      <c r="N74" s="73">
        <f>+'[1]Omnibus - Adopted Balanced'!H86</f>
        <v>0</v>
      </c>
      <c r="O74" s="73">
        <f>+'[1]Omnibus - Adopted Balanced'!I86</f>
        <v>0</v>
      </c>
      <c r="P74" s="73">
        <f>+'[1]Omnibus - Adopted Balanced'!J86</f>
        <v>0</v>
      </c>
      <c r="Q74" s="73">
        <f>+'[1]Omnibus - Adopted Balanced'!K86</f>
        <v>0</v>
      </c>
      <c r="R74" s="73">
        <f>+'[1]Omnibus - Adopted Balanced'!L86</f>
        <v>0</v>
      </c>
      <c r="S74" s="73">
        <f>+'[1]Omnibus - Adopted Balanced'!M86</f>
        <v>0</v>
      </c>
    </row>
    <row r="75" spans="13:19" ht="12.75">
      <c r="M75" s="29"/>
      <c r="N75" s="47"/>
      <c r="O75" s="47"/>
      <c r="P75" s="47"/>
      <c r="Q75" s="47"/>
      <c r="R75" s="47"/>
      <c r="S75" s="47"/>
    </row>
    <row r="76" spans="13:19" ht="15.75" thickBot="1">
      <c r="M76" s="75" t="s">
        <v>54</v>
      </c>
      <c r="N76" s="76">
        <f>+'[1]Omnibus - Adopted Balanced'!H88</f>
        <v>265548.60410959274</v>
      </c>
      <c r="O76" s="76">
        <f>+'[1]Omnibus - Adopted Balanced'!I88</f>
        <v>2951280.032054797</v>
      </c>
      <c r="P76" s="76">
        <f>+'[1]Omnibus - Adopted Balanced'!J88</f>
        <v>4515170.111164905</v>
      </c>
      <c r="Q76" s="76">
        <f>+'[1]Omnibus - Adopted Balanced'!K88</f>
        <v>4802661.286055714</v>
      </c>
      <c r="R76" s="76">
        <f>+'[1]Omnibus - Adopted Balanced'!L88</f>
        <v>5033630.637308627</v>
      </c>
      <c r="S76" s="76">
        <f>+'[1]Omnibus - Adopted Balanced'!M88</f>
        <v>5313963.297989637</v>
      </c>
    </row>
    <row r="77" spans="13:19" ht="12.75">
      <c r="M77" s="116"/>
      <c r="N77" s="117"/>
      <c r="O77" s="117"/>
      <c r="P77" s="117"/>
      <c r="Q77" s="117"/>
      <c r="R77" s="117"/>
      <c r="S77" s="117"/>
    </row>
    <row r="78" spans="13:19" ht="15.75" thickBot="1">
      <c r="M78" s="83"/>
      <c r="N78" s="84"/>
      <c r="O78" s="84"/>
      <c r="P78" s="84"/>
      <c r="Q78" s="84"/>
      <c r="R78" s="84"/>
      <c r="S78" s="84"/>
    </row>
    <row r="79" spans="13:19" ht="12.75">
      <c r="M79" s="86" t="s">
        <v>92</v>
      </c>
      <c r="N79" s="87">
        <v>2015</v>
      </c>
      <c r="O79" s="87">
        <v>2016</v>
      </c>
      <c r="P79" s="87">
        <v>2017</v>
      </c>
      <c r="Q79" s="87">
        <v>2018</v>
      </c>
      <c r="R79" s="87">
        <v>2019</v>
      </c>
      <c r="S79" s="87">
        <v>2020</v>
      </c>
    </row>
    <row r="80" spans="13:19" ht="12.75">
      <c r="M80" s="118"/>
      <c r="N80" s="90" t="s">
        <v>11</v>
      </c>
      <c r="O80" s="90" t="s">
        <v>11</v>
      </c>
      <c r="P80" s="90" t="s">
        <v>11</v>
      </c>
      <c r="Q80" s="90" t="s">
        <v>11</v>
      </c>
      <c r="R80" s="90" t="s">
        <v>11</v>
      </c>
      <c r="S80" s="90" t="s">
        <v>11</v>
      </c>
    </row>
    <row r="81" spans="13:19" ht="12.75">
      <c r="M81" s="91" t="s">
        <v>13</v>
      </c>
      <c r="N81" s="74">
        <f>+'[1]Omnibus - Adopted Balanced'!H93</f>
        <v>-44309727.74547538</v>
      </c>
      <c r="O81" s="74">
        <f>+'[1]Omnibus - Adopted Balanced'!I93</f>
        <v>0</v>
      </c>
      <c r="P81" s="74">
        <f>+'[1]Omnibus - Adopted Balanced'!J93</f>
        <v>0</v>
      </c>
      <c r="Q81" s="74">
        <f>+'[1]Omnibus - Adopted Balanced'!K93</f>
        <v>1.7881393432617188E-07</v>
      </c>
      <c r="R81" s="74">
        <f>+'[1]Omnibus - Adopted Balanced'!L93</f>
        <v>0</v>
      </c>
      <c r="S81" s="74">
        <f>+'[1]Omnibus - Adopted Balanced'!M93</f>
        <v>0</v>
      </c>
    </row>
    <row r="82" spans="13:19" ht="12.75">
      <c r="M82" s="92" t="s">
        <v>14</v>
      </c>
      <c r="N82" s="93"/>
      <c r="O82" s="93"/>
      <c r="P82" s="93"/>
      <c r="Q82" s="93"/>
      <c r="R82" s="93"/>
      <c r="S82" s="93"/>
    </row>
    <row r="83" spans="13:19" ht="12.75">
      <c r="M83" s="96" t="s">
        <v>68</v>
      </c>
      <c r="N83" s="95">
        <f>+'[1]Omnibus - Adopted Balanced'!H95</f>
        <v>27930771.563949622</v>
      </c>
      <c r="O83" s="95">
        <f>+'[1]Omnibus - Adopted Balanced'!I95</f>
        <v>30728162.05883059</v>
      </c>
      <c r="P83" s="95">
        <f>+'[1]Omnibus - Adopted Balanced'!J95</f>
        <v>28056013.40197645</v>
      </c>
      <c r="Q83" s="95">
        <f>+'[1]Omnibus - Adopted Balanced'!K95</f>
        <v>-5110450.143419057</v>
      </c>
      <c r="R83" s="95">
        <f>+'[1]Omnibus - Adopted Balanced'!L95</f>
        <v>-7052515.50979317</v>
      </c>
      <c r="S83" s="95">
        <f>+'[1]Omnibus - Adopted Balanced'!M95</f>
        <v>-7301076.95141498</v>
      </c>
    </row>
    <row r="84" spans="13:19" ht="12.75">
      <c r="M84" s="96" t="s">
        <v>93</v>
      </c>
      <c r="N84" s="95">
        <f>+'[1]Omnibus - Adopted Balanced'!H96</f>
        <v>0</v>
      </c>
      <c r="O84" s="95">
        <f>+'[1]Omnibus - Adopted Balanced'!I96</f>
        <v>0</v>
      </c>
      <c r="P84" s="95">
        <f>+'[1]Omnibus - Adopted Balanced'!J96</f>
        <v>0</v>
      </c>
      <c r="Q84" s="95">
        <f>+'[1]Omnibus - Adopted Balanced'!K96</f>
        <v>6.984919309616089E-09</v>
      </c>
      <c r="R84" s="95">
        <f>+'[1]Omnibus - Adopted Balanced'!L96</f>
        <v>4.190951585769653E-09</v>
      </c>
      <c r="S84" s="95">
        <f>+'[1]Omnibus - Adopted Balanced'!M96</f>
        <v>6.05359673500061E-09</v>
      </c>
    </row>
    <row r="85" spans="13:19" ht="12.75">
      <c r="M85" s="96" t="s">
        <v>94</v>
      </c>
      <c r="N85" s="95">
        <f>+'[1]Omnibus - Adopted Balanced'!H97</f>
        <v>0</v>
      </c>
      <c r="O85" s="95">
        <f>+'[1]Omnibus - Adopted Balanced'!I97</f>
        <v>0</v>
      </c>
      <c r="P85" s="95">
        <f>+'[1]Omnibus - Adopted Balanced'!J97</f>
        <v>0</v>
      </c>
      <c r="Q85" s="95">
        <f>+'[1]Omnibus - Adopted Balanced'!K97</f>
        <v>0</v>
      </c>
      <c r="R85" s="95">
        <f>+'[1]Omnibus - Adopted Balanced'!L97</f>
        <v>0</v>
      </c>
      <c r="S85" s="95">
        <f>+'[1]Omnibus - Adopted Balanced'!M97</f>
        <v>0</v>
      </c>
    </row>
    <row r="86" spans="13:19" ht="12.75">
      <c r="M86" s="96" t="s">
        <v>95</v>
      </c>
      <c r="N86" s="95">
        <f>+'[1]Omnibus - Adopted Balanced'!H98</f>
        <v>-15994289.299999997</v>
      </c>
      <c r="O86" s="95">
        <f>+'[1]Omnibus - Adopted Balanced'!I98</f>
        <v>10615418.799999997</v>
      </c>
      <c r="P86" s="95">
        <f>+'[1]Omnibus - Adopted Balanced'!J98</f>
        <v>195194.1000000015</v>
      </c>
      <c r="Q86" s="95">
        <f>+'[1]Omnibus - Adopted Balanced'!K98</f>
        <v>25571159.299999997</v>
      </c>
      <c r="R86" s="95">
        <f>+'[1]Omnibus - Adopted Balanced'!L98</f>
        <v>6463907.300000001</v>
      </c>
      <c r="S86" s="95">
        <f>+'[1]Omnibus - Adopted Balanced'!M98</f>
        <v>-36680774.4</v>
      </c>
    </row>
    <row r="87" spans="13:19" ht="12.75">
      <c r="M87" s="96" t="s">
        <v>79</v>
      </c>
      <c r="N87" s="95">
        <f>+'[1]Omnibus - Adopted Balanced'!H99</f>
        <v>-517857.19999999925</v>
      </c>
      <c r="O87" s="95">
        <f>+'[1]Omnibus - Adopted Balanced'!I99</f>
        <v>25033.199999999255</v>
      </c>
      <c r="P87" s="95">
        <f>+'[1]Omnibus - Adopted Balanced'!J99</f>
        <v>-74221.80000000168</v>
      </c>
      <c r="Q87" s="95">
        <f>+'[1]Omnibus - Adopted Balanced'!K99</f>
        <v>-115475.70000000019</v>
      </c>
      <c r="R87" s="95">
        <f>+'[1]Omnibus - Adopted Balanced'!L99</f>
        <v>115027.5</v>
      </c>
      <c r="S87" s="95">
        <f>+'[1]Omnibus - Adopted Balanced'!M99</f>
        <v>-13954.20000000298</v>
      </c>
    </row>
    <row r="88" spans="13:19" ht="12.75">
      <c r="M88" s="102" t="s">
        <v>30</v>
      </c>
      <c r="N88" s="47">
        <f>+'[1]Omnibus - Adopted Balanced'!H100</f>
        <v>11418625.063949615</v>
      </c>
      <c r="O88" s="47">
        <f>+'[1]Omnibus - Adopted Balanced'!I100</f>
        <v>41368614.058830574</v>
      </c>
      <c r="P88" s="47">
        <f>+'[1]Omnibus - Adopted Balanced'!J100</f>
        <v>28176985.701976463</v>
      </c>
      <c r="Q88" s="47">
        <f>+'[1]Omnibus - Adopted Balanced'!K100</f>
        <v>20345233.456580937</v>
      </c>
      <c r="R88" s="47">
        <f>+'[1]Omnibus - Adopted Balanced'!L100</f>
        <v>-473580.7097931653</v>
      </c>
      <c r="S88" s="47">
        <f>+'[1]Omnibus - Adopted Balanced'!M100</f>
        <v>-43995805.55141498</v>
      </c>
    </row>
    <row r="89" spans="13:19" ht="12.75">
      <c r="M89" s="92" t="s">
        <v>80</v>
      </c>
      <c r="N89" s="93"/>
      <c r="O89" s="93"/>
      <c r="P89" s="93"/>
      <c r="Q89" s="93"/>
      <c r="R89" s="93"/>
      <c r="S89" s="93"/>
    </row>
    <row r="90" spans="13:19" ht="12.75">
      <c r="M90" s="96" t="s">
        <v>96</v>
      </c>
      <c r="N90" s="95">
        <f>+'[1]Omnibus - Adopted Balanced'!H102</f>
        <v>20285217.211528003</v>
      </c>
      <c r="O90" s="95">
        <f>+'[1]Omnibus - Adopted Balanced'!I102</f>
        <v>129020390</v>
      </c>
      <c r="P90" s="95">
        <f>+'[1]Omnibus - Adopted Balanced'!J102</f>
        <v>-135126375</v>
      </c>
      <c r="Q90" s="95">
        <f>+'[1]Omnibus - Adopted Balanced'!K102</f>
        <v>-170474946.3228316</v>
      </c>
      <c r="R90" s="95">
        <f>+'[1]Omnibus - Adopted Balanced'!L102</f>
        <v>-6461893.1447843015</v>
      </c>
      <c r="S90" s="95">
        <f>+'[1]Omnibus - Adopted Balanced'!M102</f>
        <v>70024067</v>
      </c>
    </row>
    <row r="91" spans="13:19" ht="12.75">
      <c r="M91" s="91" t="s">
        <v>35</v>
      </c>
      <c r="N91" s="47">
        <f>+'[1]Omnibus - Adopted Balanced'!H103</f>
        <v>20285217.211528003</v>
      </c>
      <c r="O91" s="47">
        <f>+'[1]Omnibus - Adopted Balanced'!I103</f>
        <v>129020390</v>
      </c>
      <c r="P91" s="47">
        <f>+'[1]Omnibus - Adopted Balanced'!J103</f>
        <v>-135126375</v>
      </c>
      <c r="Q91" s="47">
        <f>+'[1]Omnibus - Adopted Balanced'!K103</f>
        <v>-170474946.3228316</v>
      </c>
      <c r="R91" s="47">
        <f>+'[1]Omnibus - Adopted Balanced'!L103</f>
        <v>-6461893.1447843015</v>
      </c>
      <c r="S91" s="47">
        <f>+'[1]Omnibus - Adopted Balanced'!M103</f>
        <v>70024067</v>
      </c>
    </row>
    <row r="92" spans="13:19" ht="12.75">
      <c r="M92" s="61" t="s">
        <v>37</v>
      </c>
      <c r="N92" s="74">
        <f>+'[1]Omnibus - Adopted Balanced'!H104</f>
        <v>14990231.269999994</v>
      </c>
      <c r="O92" s="74">
        <f>+'[1]Omnibus - Adopted Balanced'!I104</f>
        <v>4504972.317499997</v>
      </c>
      <c r="P92" s="74">
        <f>+'[1]Omnibus - Adopted Balanced'!J104</f>
        <v>-818641.8675000006</v>
      </c>
      <c r="Q92" s="74">
        <f>+'[1]Omnibus - Adopted Balanced'!K104</f>
        <v>692679.3925000001</v>
      </c>
      <c r="R92" s="74">
        <f>+'[1]Omnibus - Adopted Balanced'!L104</f>
        <v>-1839647.8124999981</v>
      </c>
      <c r="S92" s="74">
        <f>+'[1]Omnibus - Adopted Balanced'!M104</f>
        <v>846175.8599999994</v>
      </c>
    </row>
    <row r="93" spans="13:19" ht="12.75">
      <c r="M93" s="25" t="s">
        <v>40</v>
      </c>
      <c r="N93" s="27"/>
      <c r="O93" s="27"/>
      <c r="P93" s="27"/>
      <c r="Q93" s="27"/>
      <c r="R93" s="27"/>
      <c r="S93" s="27"/>
    </row>
    <row r="94" spans="13:19" ht="12.75">
      <c r="M94" s="29" t="s">
        <v>97</v>
      </c>
      <c r="N94" s="27">
        <f>+'[1]Omnibus - Adopted Balanced'!H106</f>
        <v>0</v>
      </c>
      <c r="O94" s="27">
        <f>+'[1]Omnibus - Adopted Balanced'!I106</f>
        <v>0</v>
      </c>
      <c r="P94" s="27">
        <f>+'[1]Omnibus - Adopted Balanced'!J106</f>
        <v>0</v>
      </c>
      <c r="Q94" s="27">
        <f>+'[1]Omnibus - Adopted Balanced'!K106</f>
        <v>0</v>
      </c>
      <c r="R94" s="27">
        <f>+'[1]Omnibus - Adopted Balanced'!L106</f>
        <v>0</v>
      </c>
      <c r="S94" s="27">
        <f>+'[1]Omnibus - Adopted Balanced'!M106</f>
        <v>0</v>
      </c>
    </row>
    <row r="95" spans="13:19" ht="12.75">
      <c r="M95" s="96" t="s">
        <v>98</v>
      </c>
      <c r="N95" s="119">
        <f>+'[1]Omnibus - Adopted Balanced'!H107</f>
        <v>0</v>
      </c>
      <c r="O95" s="119">
        <f>+'[1]Omnibus - Adopted Balanced'!I107</f>
        <v>0</v>
      </c>
      <c r="P95" s="27">
        <f>+'[1]Omnibus - Adopted Balanced'!J107</f>
        <v>0</v>
      </c>
      <c r="Q95" s="27">
        <f>+'[1]Omnibus - Adopted Balanced'!K107</f>
        <v>0</v>
      </c>
      <c r="R95" s="27">
        <f>+'[1]Omnibus - Adopted Balanced'!L107</f>
        <v>0</v>
      </c>
      <c r="S95" s="27">
        <f>+'[1]Omnibus - Adopted Balanced'!M107</f>
        <v>0</v>
      </c>
    </row>
    <row r="96" spans="13:19" ht="12.75">
      <c r="M96" s="96" t="s">
        <v>99</v>
      </c>
      <c r="N96" s="95">
        <f>+'[1]Omnibus - Adopted Balanced'!H108</f>
        <v>0</v>
      </c>
      <c r="O96" s="95">
        <f>+'[1]Omnibus - Adopted Balanced'!I108</f>
        <v>0</v>
      </c>
      <c r="P96" s="95">
        <f>+'[1]Omnibus - Adopted Balanced'!J108</f>
        <v>0</v>
      </c>
      <c r="Q96" s="95">
        <f>+'[1]Omnibus - Adopted Balanced'!K108</f>
        <v>0</v>
      </c>
      <c r="R96" s="95">
        <f>+'[1]Omnibus - Adopted Balanced'!L108</f>
        <v>0</v>
      </c>
      <c r="S96" s="95">
        <f>+'[1]Omnibus - Adopted Balanced'!M108</f>
        <v>0</v>
      </c>
    </row>
    <row r="97" spans="13:19" ht="12.75">
      <c r="M97" s="96" t="s">
        <v>100</v>
      </c>
      <c r="N97" s="119">
        <f>+'[1]Omnibus - Adopted Balanced'!H109</f>
        <v>0</v>
      </c>
      <c r="O97" s="119">
        <f>+'[1]Omnibus - Adopted Balanced'!I109</f>
        <v>0</v>
      </c>
      <c r="P97" s="119">
        <f>+'[1]Omnibus - Adopted Balanced'!J109</f>
        <v>0</v>
      </c>
      <c r="Q97" s="27">
        <f>+'[1]Omnibus - Adopted Balanced'!K109</f>
        <v>0</v>
      </c>
      <c r="R97" s="27">
        <f>+'[1]Omnibus - Adopted Balanced'!L109</f>
        <v>0</v>
      </c>
      <c r="S97" s="27">
        <f>+'[1]Omnibus - Adopted Balanced'!M109</f>
        <v>0</v>
      </c>
    </row>
    <row r="98" spans="13:19" ht="12.75">
      <c r="M98" s="29" t="s">
        <v>101</v>
      </c>
      <c r="N98" s="97">
        <f>+'[1]Omnibus - Adopted Balanced'!H110</f>
        <v>-2384345.800002292</v>
      </c>
      <c r="O98" s="97">
        <f>+'[1]Omnibus - Adopted Balanced'!I110</f>
        <v>-199893976.3763306</v>
      </c>
      <c r="P98" s="97">
        <f>+'[1]Omnibus - Adopted Balanced'!J110</f>
        <v>88315922.15995228</v>
      </c>
      <c r="Q98" s="95">
        <f>+'[1]Omnibus - Adopted Balanced'!K110</f>
        <v>106187403.19625065</v>
      </c>
      <c r="R98" s="95">
        <f>+'[1]Omnibus - Adopted Balanced'!L110</f>
        <v>10619316.874855362</v>
      </c>
      <c r="S98" s="95">
        <f>+'[1]Omnibus - Adopted Balanced'!M110</f>
        <v>-25807815.034601226</v>
      </c>
    </row>
    <row r="99" spans="13:19" ht="12.75">
      <c r="M99" s="96" t="s">
        <v>102</v>
      </c>
      <c r="N99" s="95">
        <f>+'[1]Omnibus - Adopted Balanced'!H111</f>
        <v>0</v>
      </c>
      <c r="O99" s="95">
        <f>+'[1]Omnibus - Adopted Balanced'!I111</f>
        <v>0</v>
      </c>
      <c r="P99" s="95">
        <f>+'[1]Omnibus - Adopted Balanced'!J111</f>
        <v>-547890.9944284894</v>
      </c>
      <c r="Q99" s="95">
        <f>+'[1]Omnibus - Adopted Balanced'!K111</f>
        <v>-1750369.7225002237</v>
      </c>
      <c r="R99" s="95">
        <f>+'[1]Omnibus - Adopted Balanced'!L111</f>
        <v>-1844195.2077778876</v>
      </c>
      <c r="S99" s="95">
        <f>+'[1]Omnibus - Adopted Balanced'!M111</f>
        <v>-1066622.273983702</v>
      </c>
    </row>
    <row r="100" spans="13:19" ht="12.75">
      <c r="M100" s="96" t="s">
        <v>42</v>
      </c>
      <c r="N100" s="95">
        <f>+'[1]Omnibus - Adopted Balanced'!H112</f>
        <v>0</v>
      </c>
      <c r="O100" s="95">
        <f>+'[1]Omnibus - Adopted Balanced'!I112</f>
        <v>25000000</v>
      </c>
      <c r="P100" s="95">
        <f>+'[1]Omnibus - Adopted Balanced'!J112</f>
        <v>20000000</v>
      </c>
      <c r="Q100" s="95">
        <f>+'[1]Omnibus - Adopted Balanced'!K112</f>
        <v>45000000</v>
      </c>
      <c r="R100" s="95">
        <f>+'[1]Omnibus - Adopted Balanced'!L112</f>
        <v>0</v>
      </c>
      <c r="S100" s="95">
        <f>+'[1]Omnibus - Adopted Balanced'!M112</f>
        <v>0</v>
      </c>
    </row>
    <row r="101" spans="13:19" ht="12.75">
      <c r="M101" s="96" t="s">
        <v>103</v>
      </c>
      <c r="N101" s="95">
        <f>+'[1]Omnibus - Adopted Balanced'!H113</f>
        <v>0</v>
      </c>
      <c r="O101" s="95">
        <f>+'[1]Omnibus - Adopted Balanced'!I113</f>
        <v>0</v>
      </c>
      <c r="P101" s="95">
        <f>+'[1]Omnibus - Adopted Balanced'!J113</f>
        <v>0</v>
      </c>
      <c r="Q101" s="95">
        <f>+'[1]Omnibus - Adopted Balanced'!K113</f>
        <v>0</v>
      </c>
      <c r="R101" s="95">
        <f>+'[1]Omnibus - Adopted Balanced'!L113</f>
        <v>0</v>
      </c>
      <c r="S101" s="95">
        <f>+'[1]Omnibus - Adopted Balanced'!M113</f>
        <v>0</v>
      </c>
    </row>
    <row r="102" spans="13:19" ht="12.75">
      <c r="M102" s="96" t="s">
        <v>104</v>
      </c>
      <c r="N102" s="95">
        <f>+'[1]Omnibus - Adopted Balanced'!H114</f>
        <v>0</v>
      </c>
      <c r="O102" s="95">
        <f>+'[1]Omnibus - Adopted Balanced'!I114</f>
        <v>0</v>
      </c>
      <c r="P102" s="95">
        <f>+'[1]Omnibus - Adopted Balanced'!J114</f>
        <v>0</v>
      </c>
      <c r="Q102" s="95">
        <f>+'[1]Omnibus - Adopted Balanced'!K114</f>
        <v>0</v>
      </c>
      <c r="R102" s="95">
        <f>+'[1]Omnibus - Adopted Balanced'!L114</f>
        <v>0</v>
      </c>
      <c r="S102" s="95">
        <f>+'[1]Omnibus - Adopted Balanced'!M114</f>
        <v>0</v>
      </c>
    </row>
    <row r="103" spans="13:19" ht="12.75">
      <c r="M103" s="29" t="s">
        <v>105</v>
      </c>
      <c r="N103" s="95">
        <f>+'[1]Omnibus - Adopted Balanced'!H115</f>
        <v>0</v>
      </c>
      <c r="O103" s="95">
        <f>+'[1]Omnibus - Adopted Balanced'!I115</f>
        <v>0</v>
      </c>
      <c r="P103" s="95">
        <f>+'[1]Omnibus - Adopted Balanced'!J115</f>
        <v>0</v>
      </c>
      <c r="Q103" s="95">
        <f>+'[1]Omnibus - Adopted Balanced'!K115</f>
        <v>0</v>
      </c>
      <c r="R103" s="95">
        <f>+'[1]Omnibus - Adopted Balanced'!L115</f>
        <v>0</v>
      </c>
      <c r="S103" s="95">
        <f>+'[1]Omnibus - Adopted Balanced'!M115</f>
        <v>0</v>
      </c>
    </row>
    <row r="104" spans="13:19" ht="12.75">
      <c r="M104" s="110" t="s">
        <v>47</v>
      </c>
      <c r="N104" s="69">
        <f>+'[1]Omnibus - Adopted Balanced'!H116</f>
        <v>-2384345.800002292</v>
      </c>
      <c r="O104" s="69">
        <f>+'[1]Omnibus - Adopted Balanced'!I116</f>
        <v>-174893976.3763306</v>
      </c>
      <c r="P104" s="69">
        <f>+'[1]Omnibus - Adopted Balanced'!J116</f>
        <v>107768031.1655238</v>
      </c>
      <c r="Q104" s="69">
        <f>+'[1]Omnibus - Adopted Balanced'!K116</f>
        <v>149437033.4737504</v>
      </c>
      <c r="R104" s="69">
        <f>+'[1]Omnibus - Adopted Balanced'!L116</f>
        <v>8775121.667077474</v>
      </c>
      <c r="S104" s="69">
        <f>+'[1]Omnibus - Adopted Balanced'!M116</f>
        <v>-26874437.30858493</v>
      </c>
    </row>
    <row r="105" spans="13:19" ht="12.75">
      <c r="M105" s="110" t="s">
        <v>48</v>
      </c>
      <c r="N105" s="111">
        <f>+'[1]Omnibus - Adopted Balanced'!H117</f>
        <v>0</v>
      </c>
      <c r="O105" s="111">
        <f>+'[1]Omnibus - Adopted Balanced'!I117</f>
        <v>0</v>
      </c>
      <c r="P105" s="111">
        <f>+'[1]Omnibus - Adopted Balanced'!J117</f>
        <v>1.7881393432617188E-07</v>
      </c>
      <c r="Q105" s="111">
        <f>+'[1]Omnibus - Adopted Balanced'!K117</f>
        <v>0</v>
      </c>
      <c r="R105" s="111">
        <f>+'[1]Omnibus - Adopted Balanced'!L117</f>
        <v>0</v>
      </c>
      <c r="S105" s="111">
        <f>+'[1]Omnibus - Adopted Balanced'!M117</f>
        <v>0</v>
      </c>
    </row>
    <row r="106" spans="13:19" ht="12.75">
      <c r="M106" s="112" t="s">
        <v>49</v>
      </c>
      <c r="N106" s="120" t="s">
        <v>90</v>
      </c>
      <c r="O106" s="120" t="s">
        <v>90</v>
      </c>
      <c r="P106" s="120" t="s">
        <v>90</v>
      </c>
      <c r="Q106" s="120" t="s">
        <v>90</v>
      </c>
      <c r="R106" s="120" t="s">
        <v>90</v>
      </c>
      <c r="S106" s="120" t="s">
        <v>90</v>
      </c>
    </row>
    <row r="107" spans="13:19" ht="12.75">
      <c r="M107" s="121" t="s">
        <v>106</v>
      </c>
      <c r="N107" s="122">
        <f>+'[1]Omnibus - Adopted Balanced'!H119</f>
        <v>0</v>
      </c>
      <c r="O107" s="122">
        <f>+'[1]Omnibus - Adopted Balanced'!I119</f>
        <v>0</v>
      </c>
      <c r="P107" s="122">
        <f>+'[1]Omnibus - Adopted Balanced'!J119</f>
        <v>0</v>
      </c>
      <c r="Q107" s="122">
        <f>+'[1]Omnibus - Adopted Balanced'!K119</f>
        <v>0</v>
      </c>
      <c r="R107" s="122">
        <f>+'[1]Omnibus - Adopted Balanced'!L119</f>
        <v>0</v>
      </c>
      <c r="S107" s="122">
        <f>+'[1]Omnibus - Adopted Balanced'!M119</f>
        <v>0</v>
      </c>
    </row>
    <row r="108" spans="13:19" ht="12.75">
      <c r="M108" s="29" t="s">
        <v>107</v>
      </c>
      <c r="N108" s="114">
        <f>+'[1]Omnibus - Adopted Balanced'!H120</f>
        <v>0</v>
      </c>
      <c r="O108" s="114">
        <f>+'[1]Omnibus - Adopted Balanced'!I120</f>
        <v>0</v>
      </c>
      <c r="P108" s="114">
        <f>+'[1]Omnibus - Adopted Balanced'!J120</f>
        <v>0</v>
      </c>
      <c r="Q108" s="114">
        <f>+'[1]Omnibus - Adopted Balanced'!K120</f>
        <v>0</v>
      </c>
      <c r="R108" s="114">
        <f>+'[1]Omnibus - Adopted Balanced'!L120</f>
        <v>0</v>
      </c>
      <c r="S108" s="114">
        <f>+'[1]Omnibus - Adopted Balanced'!M120</f>
        <v>0</v>
      </c>
    </row>
    <row r="109" spans="13:19" ht="12.75">
      <c r="M109" s="102" t="s">
        <v>52</v>
      </c>
      <c r="N109" s="115">
        <f>+'[1]Omnibus - Adopted Balanced'!H121</f>
        <v>0</v>
      </c>
      <c r="O109" s="115">
        <f>+'[1]Omnibus - Adopted Balanced'!I121</f>
        <v>0</v>
      </c>
      <c r="P109" s="115">
        <f>+'[1]Omnibus - Adopted Balanced'!J121</f>
        <v>0</v>
      </c>
      <c r="Q109" s="115">
        <f>+'[1]Omnibus - Adopted Balanced'!K121</f>
        <v>0</v>
      </c>
      <c r="R109" s="115">
        <f>+'[1]Omnibus - Adopted Balanced'!L121</f>
        <v>0</v>
      </c>
      <c r="S109" s="115">
        <f>+'[1]Omnibus - Adopted Balanced'!M121</f>
        <v>0</v>
      </c>
    </row>
    <row r="110" spans="13:19" ht="12.75">
      <c r="M110" s="110" t="s">
        <v>53</v>
      </c>
      <c r="N110" s="123">
        <f>+'[1]Omnibus - Adopted Balanced'!H122</f>
        <v>0</v>
      </c>
      <c r="O110" s="123">
        <f>+'[1]Omnibus - Adopted Balanced'!I122</f>
        <v>0</v>
      </c>
      <c r="P110" s="123">
        <f>+'[1]Omnibus - Adopted Balanced'!J122</f>
        <v>1.7881393432617188E-07</v>
      </c>
      <c r="Q110" s="123">
        <f>+'[1]Omnibus - Adopted Balanced'!K122</f>
        <v>0</v>
      </c>
      <c r="R110" s="123">
        <f>+'[1]Omnibus - Adopted Balanced'!L122</f>
        <v>0</v>
      </c>
      <c r="S110" s="123">
        <f>+'[1]Omnibus - Adopted Balanced'!M122</f>
        <v>0</v>
      </c>
    </row>
    <row r="111" spans="13:19" ht="12.75">
      <c r="M111" s="29"/>
      <c r="N111" s="47"/>
      <c r="O111" s="47"/>
      <c r="P111" s="47"/>
      <c r="Q111" s="47"/>
      <c r="R111" s="47"/>
      <c r="S111" s="47"/>
    </row>
    <row r="112" spans="13:19" ht="15.75" thickBot="1">
      <c r="M112" s="75" t="s">
        <v>54</v>
      </c>
      <c r="N112" s="76">
        <f>+'[1]Omnibus - Adopted Balanced'!H124</f>
        <v>0</v>
      </c>
      <c r="O112" s="76">
        <f>+'[1]Omnibus - Adopted Balanced'!I124</f>
        <v>0</v>
      </c>
      <c r="P112" s="76">
        <f>+'[1]Omnibus - Adopted Balanced'!J124</f>
        <v>0</v>
      </c>
      <c r="Q112" s="76">
        <f>+'[1]Omnibus - Adopted Balanced'!K124</f>
        <v>0</v>
      </c>
      <c r="R112" s="76">
        <f>+'[1]Omnibus - Adopted Balanced'!L124</f>
        <v>0</v>
      </c>
      <c r="S112" s="76">
        <f>+'[1]Omnibus - Adopted Balanced'!M124</f>
        <v>0</v>
      </c>
    </row>
    <row r="113" spans="13:19" ht="12.75">
      <c r="M113" s="124"/>
      <c r="N113" s="125"/>
      <c r="O113" s="125"/>
      <c r="P113" s="125"/>
      <c r="Q113" s="125"/>
      <c r="R113" s="125"/>
      <c r="S113" s="125"/>
    </row>
    <row r="114" spans="13:19" ht="15.75" thickBot="1">
      <c r="M114" s="83"/>
      <c r="N114" s="84"/>
      <c r="O114" s="84"/>
      <c r="P114" s="84"/>
      <c r="Q114" s="84"/>
      <c r="R114" s="84"/>
      <c r="S114" s="84"/>
    </row>
    <row r="115" spans="13:19" ht="12.75">
      <c r="M115" s="86" t="s">
        <v>108</v>
      </c>
      <c r="N115" s="87">
        <v>2015</v>
      </c>
      <c r="O115" s="87">
        <v>2016</v>
      </c>
      <c r="P115" s="87">
        <v>2017</v>
      </c>
      <c r="Q115" s="87">
        <v>2018</v>
      </c>
      <c r="R115" s="87">
        <v>2019</v>
      </c>
      <c r="S115" s="87">
        <v>2020</v>
      </c>
    </row>
    <row r="116" spans="13:19" ht="12.75">
      <c r="M116" s="118"/>
      <c r="N116" s="90" t="s">
        <v>11</v>
      </c>
      <c r="O116" s="90" t="s">
        <v>11</v>
      </c>
      <c r="P116" s="90" t="s">
        <v>11</v>
      </c>
      <c r="Q116" s="90" t="s">
        <v>11</v>
      </c>
      <c r="R116" s="90" t="s">
        <v>11</v>
      </c>
      <c r="S116" s="90" t="s">
        <v>11</v>
      </c>
    </row>
    <row r="117" spans="13:19" ht="12.75">
      <c r="M117" s="91" t="s">
        <v>13</v>
      </c>
      <c r="N117" s="74">
        <f>+'[1]Omnibus - Adopted Balanced'!H129</f>
        <v>56449897.609999985</v>
      </c>
      <c r="O117" s="47">
        <f>+'[1]Omnibus - Adopted Balanced'!I129</f>
        <v>29927002.174200684</v>
      </c>
      <c r="P117" s="74">
        <f>+'[1]Omnibus - Adopted Balanced'!J129</f>
        <v>29927002.174200684</v>
      </c>
      <c r="Q117" s="74">
        <f>+'[1]Omnibus - Adopted Balanced'!K129</f>
        <v>916791.5569606572</v>
      </c>
      <c r="R117" s="74">
        <f>+'[1]Omnibus - Adopted Balanced'!L129</f>
        <v>2336930.337192014</v>
      </c>
      <c r="S117" s="74">
        <f>+'[1]Omnibus - Adopted Balanced'!M129</f>
        <v>3813874.6686326563</v>
      </c>
    </row>
    <row r="118" spans="13:19" ht="12.75">
      <c r="M118" s="92" t="s">
        <v>14</v>
      </c>
      <c r="N118" s="93"/>
      <c r="O118" s="93"/>
      <c r="P118" s="93"/>
      <c r="Q118" s="93"/>
      <c r="R118" s="93"/>
      <c r="S118" s="93"/>
    </row>
    <row r="119" spans="13:19" ht="12.75">
      <c r="M119" s="96" t="s">
        <v>68</v>
      </c>
      <c r="N119" s="95">
        <f>+'[1]Omnibus - Adopted Balanced'!H131</f>
        <v>-26522895.4357993</v>
      </c>
      <c r="O119" s="95">
        <f>+'[1]Omnibus - Adopted Balanced'!I131</f>
        <v>0</v>
      </c>
      <c r="P119" s="95">
        <f>+'[1]Omnibus - Adopted Balanced'!J131</f>
        <v>-29374835.3926722</v>
      </c>
      <c r="Q119" s="95">
        <f>+'[1]Omnibus - Adopted Balanced'!K131</f>
        <v>1380101.8511006683</v>
      </c>
      <c r="R119" s="95">
        <f>+'[1]Omnibus - Adopted Balanced'!L131</f>
        <v>1368725.7058171928</v>
      </c>
      <c r="S119" s="95">
        <f>+'[1]Omnibus - Adopted Balanced'!M131</f>
        <v>1345429.6038817614</v>
      </c>
    </row>
    <row r="120" spans="13:19" ht="12.75">
      <c r="M120" s="96" t="s">
        <v>78</v>
      </c>
      <c r="N120" s="95">
        <f>+'[1]Omnibus - Adopted Balanced'!H132</f>
        <v>0</v>
      </c>
      <c r="O120" s="95">
        <f>+'[1]Omnibus - Adopted Balanced'!I132</f>
        <v>0</v>
      </c>
      <c r="P120" s="95">
        <f>+'[1]Omnibus - Adopted Balanced'!J132</f>
        <v>364624.7754321728</v>
      </c>
      <c r="Q120" s="95">
        <f>+'[1]Omnibus - Adopted Balanced'!K132</f>
        <v>40036.929130688775</v>
      </c>
      <c r="R120" s="95">
        <f>+'[1]Omnibus - Adopted Balanced'!L132</f>
        <v>108218.62562346458</v>
      </c>
      <c r="S120" s="95">
        <f>+'[1]Omnibus - Adopted Balanced'!M132</f>
        <v>198022.4092908278</v>
      </c>
    </row>
    <row r="121" spans="13:19" ht="12.75">
      <c r="M121" s="96" t="s">
        <v>109</v>
      </c>
      <c r="N121" s="95">
        <f>+'[1]Omnibus - Adopted Balanced'!H133</f>
        <v>0</v>
      </c>
      <c r="O121" s="95">
        <f>+'[1]Omnibus - Adopted Balanced'!I133</f>
        <v>0</v>
      </c>
      <c r="P121" s="95">
        <f>+'[1]Omnibus - Adopted Balanced'!J133</f>
        <v>0</v>
      </c>
      <c r="Q121" s="95">
        <f>+'[1]Omnibus - Adopted Balanced'!K133</f>
        <v>0</v>
      </c>
      <c r="R121" s="95">
        <f>+'[1]Omnibus - Adopted Balanced'!L133</f>
        <v>0</v>
      </c>
      <c r="S121" s="95">
        <f>+'[1]Omnibus - Adopted Balanced'!M133</f>
        <v>0</v>
      </c>
    </row>
    <row r="122" spans="13:19" ht="12.75">
      <c r="M122" s="96" t="s">
        <v>110</v>
      </c>
      <c r="N122" s="95">
        <f>+'[1]Omnibus - Adopted Balanced'!H134</f>
        <v>0</v>
      </c>
      <c r="O122" s="95">
        <f>+'[1]Omnibus - Adopted Balanced'!I134</f>
        <v>0</v>
      </c>
      <c r="P122" s="95">
        <f>+'[1]Omnibus - Adopted Balanced'!J134</f>
        <v>0</v>
      </c>
      <c r="Q122" s="95">
        <f>+'[1]Omnibus - Adopted Balanced'!K134</f>
        <v>0</v>
      </c>
      <c r="R122" s="95">
        <f>+'[1]Omnibus - Adopted Balanced'!L134</f>
        <v>0</v>
      </c>
      <c r="S122" s="95">
        <f>+'[1]Omnibus - Adopted Balanced'!M134</f>
        <v>0</v>
      </c>
    </row>
    <row r="123" spans="13:19" ht="12.75">
      <c r="M123" s="102" t="s">
        <v>30</v>
      </c>
      <c r="N123" s="47">
        <f>+'[1]Omnibus - Adopted Balanced'!H135</f>
        <v>-26522895.4357993</v>
      </c>
      <c r="O123" s="47">
        <f>+'[1]Omnibus - Adopted Balanced'!I135</f>
        <v>0</v>
      </c>
      <c r="P123" s="47">
        <f>+'[1]Omnibus - Adopted Balanced'!J135</f>
        <v>-29010210.617240027</v>
      </c>
      <c r="Q123" s="47">
        <f>+'[1]Omnibus - Adopted Balanced'!K135</f>
        <v>1420138.7802313566</v>
      </c>
      <c r="R123" s="47">
        <f>+'[1]Omnibus - Adopted Balanced'!L135</f>
        <v>1476944.3314406574</v>
      </c>
      <c r="S123" s="47">
        <f>+'[1]Omnibus - Adopted Balanced'!M135</f>
        <v>1543452.0131725892</v>
      </c>
    </row>
    <row r="124" spans="13:19" ht="12.75">
      <c r="M124" s="25" t="s">
        <v>111</v>
      </c>
      <c r="N124" s="27"/>
      <c r="O124" s="27"/>
      <c r="P124" s="27"/>
      <c r="Q124" s="27"/>
      <c r="R124" s="27"/>
      <c r="S124" s="27"/>
    </row>
    <row r="125" spans="13:19" ht="12.75">
      <c r="M125" s="29" t="s">
        <v>112</v>
      </c>
      <c r="N125" s="126"/>
      <c r="O125" s="27"/>
      <c r="P125" s="126"/>
      <c r="Q125" s="126"/>
      <c r="R125" s="126"/>
      <c r="S125" s="126"/>
    </row>
    <row r="126" spans="13:19" ht="12.75">
      <c r="M126" s="29" t="s">
        <v>113</v>
      </c>
      <c r="N126" s="127">
        <f>+'[1]Omnibus - Adopted Balanced'!H138</f>
        <v>0</v>
      </c>
      <c r="O126" s="97">
        <f>+'[1]Omnibus - Adopted Balanced'!I138</f>
        <v>0</v>
      </c>
      <c r="P126" s="108">
        <f>+'[1]Omnibus - Adopted Balanced'!J138</f>
        <v>0</v>
      </c>
      <c r="Q126" s="108">
        <f>+'[1]Omnibus - Adopted Balanced'!K138</f>
        <v>0</v>
      </c>
      <c r="R126" s="108">
        <f>+'[1]Omnibus - Adopted Balanced'!L138</f>
        <v>0</v>
      </c>
      <c r="S126" s="108">
        <f>+'[1]Omnibus - Adopted Balanced'!M138</f>
        <v>0</v>
      </c>
    </row>
    <row r="127" spans="13:19" ht="12.75">
      <c r="M127" s="29" t="s">
        <v>114</v>
      </c>
      <c r="N127" s="108">
        <f>+'[1]Omnibus - Adopted Balanced'!H139</f>
        <v>0</v>
      </c>
      <c r="O127" s="95">
        <f>+'[1]Omnibus - Adopted Balanced'!I139</f>
        <v>0</v>
      </c>
      <c r="P127" s="108">
        <f>+'[1]Omnibus - Adopted Balanced'!J139</f>
        <v>0</v>
      </c>
      <c r="Q127" s="108">
        <f>+'[1]Omnibus - Adopted Balanced'!K139</f>
        <v>0</v>
      </c>
      <c r="R127" s="108">
        <f>+'[1]Omnibus - Adopted Balanced'!L139</f>
        <v>0</v>
      </c>
      <c r="S127" s="108">
        <f>+'[1]Omnibus - Adopted Balanced'!M139</f>
        <v>0</v>
      </c>
    </row>
    <row r="128" spans="13:19" ht="12.75">
      <c r="M128" s="29" t="s">
        <v>115</v>
      </c>
      <c r="N128" s="127">
        <f>+'[1]Omnibus - Adopted Balanced'!H140</f>
        <v>0</v>
      </c>
      <c r="O128" s="127">
        <f>+'[1]Omnibus - Adopted Balanced'!I140</f>
        <v>0</v>
      </c>
      <c r="P128" s="127">
        <f>+'[1]Omnibus - Adopted Balanced'!J140</f>
        <v>0</v>
      </c>
      <c r="Q128" s="108">
        <f>+'[1]Omnibus - Adopted Balanced'!K140</f>
        <v>0</v>
      </c>
      <c r="R128" s="108">
        <f>+'[1]Omnibus - Adopted Balanced'!L140</f>
        <v>0</v>
      </c>
      <c r="S128" s="108">
        <f>+'[1]Omnibus - Adopted Balanced'!M140</f>
        <v>0</v>
      </c>
    </row>
    <row r="129" spans="13:19" ht="12.75">
      <c r="M129" s="29" t="s">
        <v>116</v>
      </c>
      <c r="N129" s="108">
        <f>+'[1]Omnibus - Adopted Balanced'!H141</f>
        <v>0</v>
      </c>
      <c r="O129" s="95">
        <f>+'[1]Omnibus - Adopted Balanced'!I141</f>
        <v>0</v>
      </c>
      <c r="P129" s="108">
        <f>+'[1]Omnibus - Adopted Balanced'!J141</f>
        <v>0</v>
      </c>
      <c r="Q129" s="108">
        <f>+'[1]Omnibus - Adopted Balanced'!K141</f>
        <v>0</v>
      </c>
      <c r="R129" s="108">
        <f>+'[1]Omnibus - Adopted Balanced'!L141</f>
        <v>0</v>
      </c>
      <c r="S129" s="108">
        <f>+'[1]Omnibus - Adopted Balanced'!M141</f>
        <v>0</v>
      </c>
    </row>
    <row r="130" spans="13:19" ht="12.75">
      <c r="M130" s="29" t="s">
        <v>117</v>
      </c>
      <c r="N130" s="108">
        <f>+'[1]Omnibus - Adopted Balanced'!H142</f>
        <v>0</v>
      </c>
      <c r="O130" s="95">
        <f>+'[1]Omnibus - Adopted Balanced'!I142</f>
        <v>0</v>
      </c>
      <c r="P130" s="108">
        <f>+'[1]Omnibus - Adopted Balanced'!J142</f>
        <v>0</v>
      </c>
      <c r="Q130" s="108">
        <f>+'[1]Omnibus - Adopted Balanced'!K142</f>
        <v>0</v>
      </c>
      <c r="R130" s="108">
        <f>+'[1]Omnibus - Adopted Balanced'!L142</f>
        <v>0</v>
      </c>
      <c r="S130" s="108">
        <f>+'[1]Omnibus - Adopted Balanced'!M142</f>
        <v>0</v>
      </c>
    </row>
    <row r="131" spans="13:19" ht="12.75">
      <c r="M131" s="29" t="s">
        <v>118</v>
      </c>
      <c r="N131" s="108">
        <f>+'[1]Omnibus - Adopted Balanced'!H143</f>
        <v>0</v>
      </c>
      <c r="O131" s="95">
        <f>+'[1]Omnibus - Adopted Balanced'!I143</f>
        <v>0</v>
      </c>
      <c r="P131" s="108">
        <f>+'[1]Omnibus - Adopted Balanced'!J143</f>
        <v>0</v>
      </c>
      <c r="Q131" s="108">
        <f>+'[1]Omnibus - Adopted Balanced'!K143</f>
        <v>0</v>
      </c>
      <c r="R131" s="108">
        <f>+'[1]Omnibus - Adopted Balanced'!L143</f>
        <v>0</v>
      </c>
      <c r="S131" s="108">
        <f>+'[1]Omnibus - Adopted Balanced'!M143</f>
        <v>0</v>
      </c>
    </row>
    <row r="132" spans="13:19" ht="12.75">
      <c r="M132" s="96" t="s">
        <v>119</v>
      </c>
      <c r="N132" s="95">
        <f>+'[1]Omnibus - Adopted Balanced'!H144</f>
        <v>0</v>
      </c>
      <c r="O132" s="95">
        <f>+'[1]Omnibus - Adopted Balanced'!I144</f>
        <v>0</v>
      </c>
      <c r="P132" s="95">
        <f>+'[1]Omnibus - Adopted Balanced'!J144</f>
        <v>0</v>
      </c>
      <c r="Q132" s="95">
        <f>+'[1]Omnibus - Adopted Balanced'!K144</f>
        <v>0</v>
      </c>
      <c r="R132" s="95">
        <f>+'[1]Omnibus - Adopted Balanced'!L144</f>
        <v>0</v>
      </c>
      <c r="S132" s="95">
        <f>+'[1]Omnibus - Adopted Balanced'!M144</f>
        <v>0</v>
      </c>
    </row>
    <row r="133" spans="13:19" ht="12.75">
      <c r="M133" s="110" t="s">
        <v>47</v>
      </c>
      <c r="N133" s="69">
        <f>+'[1]Omnibus - Adopted Balanced'!H145</f>
        <v>0</v>
      </c>
      <c r="O133" s="69">
        <f>+'[1]Omnibus - Adopted Balanced'!I145</f>
        <v>0</v>
      </c>
      <c r="P133" s="69">
        <f>+'[1]Omnibus - Adopted Balanced'!J145</f>
        <v>0</v>
      </c>
      <c r="Q133" s="69">
        <f>+'[1]Omnibus - Adopted Balanced'!K145</f>
        <v>0</v>
      </c>
      <c r="R133" s="69">
        <f>+'[1]Omnibus - Adopted Balanced'!L145</f>
        <v>0</v>
      </c>
      <c r="S133" s="69">
        <f>+'[1]Omnibus - Adopted Balanced'!M145</f>
        <v>0</v>
      </c>
    </row>
    <row r="134" spans="13:19" ht="12.75">
      <c r="M134" s="110" t="s">
        <v>48</v>
      </c>
      <c r="N134" s="111">
        <f>+'[1]Omnibus - Adopted Balanced'!H146</f>
        <v>29927002.174200684</v>
      </c>
      <c r="O134" s="111">
        <f>+'[1]Omnibus - Adopted Balanced'!I146</f>
        <v>29927002.174200684</v>
      </c>
      <c r="P134" s="111">
        <f>+'[1]Omnibus - Adopted Balanced'!J146</f>
        <v>916791.5569606572</v>
      </c>
      <c r="Q134" s="111">
        <f>+'[1]Omnibus - Adopted Balanced'!K146</f>
        <v>2336930.337192014</v>
      </c>
      <c r="R134" s="111">
        <f>+'[1]Omnibus - Adopted Balanced'!L146</f>
        <v>3813874.6686326563</v>
      </c>
      <c r="S134" s="111">
        <f>+'[1]Omnibus - Adopted Balanced'!M146</f>
        <v>5357326.681805253</v>
      </c>
    </row>
    <row r="135" spans="13:19" ht="12.75">
      <c r="M135" s="92" t="s">
        <v>49</v>
      </c>
      <c r="N135" s="120" t="s">
        <v>90</v>
      </c>
      <c r="O135" s="120" t="s">
        <v>90</v>
      </c>
      <c r="P135" s="120" t="s">
        <v>90</v>
      </c>
      <c r="Q135" s="120" t="s">
        <v>90</v>
      </c>
      <c r="R135" s="120" t="s">
        <v>90</v>
      </c>
      <c r="S135" s="120" t="s">
        <v>90</v>
      </c>
    </row>
    <row r="136" spans="13:19" ht="12.75">
      <c r="M136" s="96" t="s">
        <v>120</v>
      </c>
      <c r="N136" s="95">
        <f>+'[1]Omnibus - Adopted Balanced'!H148</f>
        <v>0</v>
      </c>
      <c r="O136" s="95">
        <f>+'[1]Omnibus - Adopted Balanced'!I148</f>
        <v>0</v>
      </c>
      <c r="P136" s="95">
        <f>+'[1]Omnibus - Adopted Balanced'!J148</f>
        <v>916791.556960687</v>
      </c>
      <c r="Q136" s="95">
        <f>+'[1]Omnibus - Adopted Balanced'!K148</f>
        <v>2336930.3371920437</v>
      </c>
      <c r="R136" s="95">
        <f>+'[1]Omnibus - Adopted Balanced'!L148</f>
        <v>3813874.668632701</v>
      </c>
      <c r="S136" s="95">
        <f>+'[1]Omnibus - Adopted Balanced'!M148</f>
        <v>5357326.681805268</v>
      </c>
    </row>
    <row r="137" spans="13:19" ht="12.75">
      <c r="M137" s="102" t="s">
        <v>52</v>
      </c>
      <c r="N137" s="115">
        <f>+'[1]Omnibus - Adopted Balanced'!H149</f>
        <v>0</v>
      </c>
      <c r="O137" s="115">
        <f>+'[1]Omnibus - Adopted Balanced'!I149</f>
        <v>0</v>
      </c>
      <c r="P137" s="115">
        <f>+'[1]Omnibus - Adopted Balanced'!J149</f>
        <v>916791.556960687</v>
      </c>
      <c r="Q137" s="115">
        <f>+'[1]Omnibus - Adopted Balanced'!K149</f>
        <v>2336930.3371920437</v>
      </c>
      <c r="R137" s="115">
        <f>+'[1]Omnibus - Adopted Balanced'!L149</f>
        <v>3813874.668632701</v>
      </c>
      <c r="S137" s="115">
        <f>+'[1]Omnibus - Adopted Balanced'!M149</f>
        <v>5357326.681805268</v>
      </c>
    </row>
    <row r="138" spans="13:19" ht="12.75">
      <c r="M138" s="110" t="s">
        <v>53</v>
      </c>
      <c r="N138" s="123">
        <f>+'[1]Omnibus - Adopted Balanced'!H150</f>
        <v>29927002.174200684</v>
      </c>
      <c r="O138" s="123">
        <f>+'[1]Omnibus - Adopted Balanced'!I150</f>
        <v>29927002.174200684</v>
      </c>
      <c r="P138" s="123">
        <f>+'[1]Omnibus - Adopted Balanced'!J150</f>
        <v>0</v>
      </c>
      <c r="Q138" s="123">
        <f>+'[1]Omnibus - Adopted Balanced'!K150</f>
        <v>0</v>
      </c>
      <c r="R138" s="123">
        <f>+'[1]Omnibus - Adopted Balanced'!L150</f>
        <v>0</v>
      </c>
      <c r="S138" s="123">
        <f>+'[1]Omnibus - Adopted Balanced'!M150</f>
        <v>0</v>
      </c>
    </row>
    <row r="139" spans="13:19" ht="12.75">
      <c r="M139" s="29"/>
      <c r="N139" s="47"/>
      <c r="O139" s="47"/>
      <c r="P139" s="47"/>
      <c r="Q139" s="47"/>
      <c r="R139" s="47"/>
      <c r="S139" s="47"/>
    </row>
    <row r="140" spans="13:19" ht="15.75" thickBot="1">
      <c r="M140" s="75" t="s">
        <v>54</v>
      </c>
      <c r="N140" s="76">
        <f>+'[1]Omnibus - Adopted Balanced'!H152</f>
        <v>0</v>
      </c>
      <c r="O140" s="76">
        <f>+'[1]Omnibus - Adopted Balanced'!I152</f>
        <v>0</v>
      </c>
      <c r="P140" s="76">
        <f>+'[1]Omnibus - Adopted Balanced'!J152</f>
        <v>916791.556960687</v>
      </c>
      <c r="Q140" s="76">
        <f>+'[1]Omnibus - Adopted Balanced'!K152</f>
        <v>2336930.3371920437</v>
      </c>
      <c r="R140" s="76">
        <f>+'[1]Omnibus - Adopted Balanced'!L152</f>
        <v>3813874.668632701</v>
      </c>
      <c r="S140" s="76">
        <f>+'[1]Omnibus - Adopted Balanced'!M152</f>
        <v>5357326.681805268</v>
      </c>
    </row>
    <row r="141" spans="13:19" ht="12.75">
      <c r="M141" s="128"/>
      <c r="N141" s="129"/>
      <c r="O141" s="129"/>
      <c r="P141" s="129"/>
      <c r="Q141" s="129"/>
      <c r="R141" s="129"/>
      <c r="S141" s="129"/>
    </row>
    <row r="142" spans="13:19" ht="12.75">
      <c r="M142" s="128"/>
      <c r="N142" s="130"/>
      <c r="O142" s="131"/>
      <c r="P142" s="131"/>
      <c r="Q142" s="131"/>
      <c r="R142" s="132"/>
      <c r="S142" s="132"/>
    </row>
    <row r="143" spans="13:19" ht="15.75" thickBot="1">
      <c r="M143" s="83"/>
      <c r="N143" s="84"/>
      <c r="O143" s="84"/>
      <c r="P143" s="84"/>
      <c r="Q143" s="84"/>
      <c r="R143" s="84"/>
      <c r="S143" s="84"/>
    </row>
    <row r="144" spans="13:19" ht="12.75">
      <c r="M144" s="86" t="s">
        <v>121</v>
      </c>
      <c r="N144" s="87">
        <v>2015</v>
      </c>
      <c r="O144" s="87">
        <v>2016</v>
      </c>
      <c r="P144" s="87">
        <v>2017</v>
      </c>
      <c r="Q144" s="87">
        <v>2018</v>
      </c>
      <c r="R144" s="87">
        <v>2019</v>
      </c>
      <c r="S144" s="87">
        <v>2020</v>
      </c>
    </row>
    <row r="145" spans="13:19" ht="12.75">
      <c r="M145" s="118"/>
      <c r="N145" s="90" t="s">
        <v>11</v>
      </c>
      <c r="O145" s="90" t="s">
        <v>11</v>
      </c>
      <c r="P145" s="90" t="s">
        <v>11</v>
      </c>
      <c r="Q145" s="90" t="s">
        <v>11</v>
      </c>
      <c r="R145" s="90" t="s">
        <v>11</v>
      </c>
      <c r="S145" s="90" t="s">
        <v>11</v>
      </c>
    </row>
    <row r="146" spans="13:19" ht="12.75">
      <c r="M146" s="91" t="s">
        <v>13</v>
      </c>
      <c r="N146" s="74">
        <f>+'[1]Omnibus - Adopted Balanced'!H158</f>
        <v>7534.749239999801</v>
      </c>
      <c r="O146" s="47">
        <f>+'[1]Omnibus - Adopted Balanced'!I158</f>
        <v>7576.190360814333</v>
      </c>
      <c r="P146" s="74">
        <f>+'[1]Omnibus - Adopted Balanced'!J158</f>
        <v>7629.2236933372915</v>
      </c>
      <c r="Q146" s="74">
        <f>+'[1]Omnibus - Adopted Balanced'!K158</f>
        <v>555611.7688061483</v>
      </c>
      <c r="R146" s="74">
        <f>+'[1]Omnibus - Adopted Balanced'!L158</f>
        <v>2316649.2372674495</v>
      </c>
      <c r="S146" s="74">
        <f>+'[1]Omnibus - Adopted Balanced'!M158</f>
        <v>4219919.000595655</v>
      </c>
    </row>
    <row r="147" spans="13:19" ht="12.75">
      <c r="M147" s="133" t="s">
        <v>122</v>
      </c>
      <c r="N147" s="93"/>
      <c r="O147" s="93"/>
      <c r="P147" s="93"/>
      <c r="Q147" s="93"/>
      <c r="R147" s="93"/>
      <c r="S147" s="93"/>
    </row>
    <row r="148" spans="13:19" ht="12.75">
      <c r="M148" s="96" t="s">
        <v>68</v>
      </c>
      <c r="N148" s="95">
        <f>+'[1]Omnibus - Adopted Balanced'!H160</f>
        <v>0</v>
      </c>
      <c r="O148" s="95">
        <f>+'[1]Omnibus - Adopted Balanced'!I160</f>
        <v>637755.1020408161</v>
      </c>
      <c r="P148" s="95">
        <f>+'[1]Omnibus - Adopted Balanced'!J160</f>
        <v>2169679.466333583</v>
      </c>
      <c r="Q148" s="95">
        <f>+'[1]Omnibus - Adopted Balanced'!K160</f>
        <v>4135014.876135148</v>
      </c>
      <c r="R148" s="95">
        <f>+'[1]Omnibus - Adopted Balanced'!L160</f>
        <v>5974111.384923356</v>
      </c>
      <c r="S148" s="95">
        <f>+'[1]Omnibus - Adopted Balanced'!M160</f>
        <v>5974111.38492336</v>
      </c>
    </row>
    <row r="149" spans="13:19" ht="12.75">
      <c r="M149" s="96" t="s">
        <v>123</v>
      </c>
      <c r="N149" s="95">
        <f>+'[1]Omnibus - Adopted Balanced'!H161</f>
        <v>41.441120820018114</v>
      </c>
      <c r="O149" s="95">
        <f>+'[1]Omnibus - Adopted Balanced'!I161</f>
        <v>53.03333252572338</v>
      </c>
      <c r="P149" s="95">
        <f>+'[1]Omnibus - Adopted Balanced'!J161</f>
        <v>91.55068432012922</v>
      </c>
      <c r="Q149" s="95">
        <f>+'[1]Omnibus - Adopted Balanced'!K161</f>
        <v>10667.745961078268</v>
      </c>
      <c r="R149" s="95">
        <f>+'[1]Omnibus - Adopted Balanced'!L161</f>
        <v>59074.55555032025</v>
      </c>
      <c r="S149" s="95">
        <f>+'[1]Omnibus - Adopted Balanced'!M161</f>
        <v>128707.5295181679</v>
      </c>
    </row>
    <row r="150" spans="13:19" ht="12.75">
      <c r="M150" s="96" t="s">
        <v>79</v>
      </c>
      <c r="N150" s="95">
        <f>+'[1]Omnibus - Adopted Balanced'!H162</f>
        <v>0</v>
      </c>
      <c r="O150" s="95">
        <f>+'[1]Omnibus - Adopted Balanced'!I162</f>
        <v>0</v>
      </c>
      <c r="P150" s="95">
        <f>+'[1]Omnibus - Adopted Balanced'!J162</f>
        <v>0</v>
      </c>
      <c r="Q150" s="95">
        <f>+'[1]Omnibus - Adopted Balanced'!K162</f>
        <v>0</v>
      </c>
      <c r="R150" s="95">
        <f>+'[1]Omnibus - Adopted Balanced'!L162</f>
        <v>0</v>
      </c>
      <c r="S150" s="95">
        <f>+'[1]Omnibus - Adopted Balanced'!M162</f>
        <v>0</v>
      </c>
    </row>
    <row r="151" spans="13:19" ht="12.75">
      <c r="M151" s="96" t="s">
        <v>124</v>
      </c>
      <c r="N151" s="95">
        <f>+'[1]Omnibus - Adopted Balanced'!H163</f>
        <v>0</v>
      </c>
      <c r="O151" s="95">
        <f>+'[1]Omnibus - Adopted Balanced'!I163</f>
        <v>0</v>
      </c>
      <c r="P151" s="95">
        <f>+'[1]Omnibus - Adopted Balanced'!J163</f>
        <v>0</v>
      </c>
      <c r="Q151" s="95">
        <f>+'[1]Omnibus - Adopted Balanced'!K163</f>
        <v>0</v>
      </c>
      <c r="R151" s="95">
        <f>+'[1]Omnibus - Adopted Balanced'!L163</f>
        <v>0</v>
      </c>
      <c r="S151" s="95">
        <f>+'[1]Omnibus - Adopted Balanced'!M163</f>
        <v>0</v>
      </c>
    </row>
    <row r="152" spans="13:19" ht="12.75">
      <c r="M152" s="102" t="s">
        <v>30</v>
      </c>
      <c r="N152" s="47">
        <f>+'[1]Omnibus - Adopted Balanced'!H164</f>
        <v>41.44112082011998</v>
      </c>
      <c r="O152" s="47">
        <f>+'[1]Omnibus - Adopted Balanced'!I164</f>
        <v>637808.1353733428</v>
      </c>
      <c r="P152" s="47">
        <f>+'[1]Omnibus - Adopted Balanced'!J164</f>
        <v>2169771.0170179047</v>
      </c>
      <c r="Q152" s="47">
        <f>+'[1]Omnibus - Adopted Balanced'!K164</f>
        <v>4145682.6220962256</v>
      </c>
      <c r="R152" s="47">
        <f>+'[1]Omnibus - Adopted Balanced'!L164</f>
        <v>6033185.940473677</v>
      </c>
      <c r="S152" s="47">
        <f>+'[1]Omnibus - Adopted Balanced'!M164</f>
        <v>6102818.914441529</v>
      </c>
    </row>
    <row r="153" spans="13:19" ht="12.75">
      <c r="M153" s="92" t="s">
        <v>80</v>
      </c>
      <c r="N153" s="93"/>
      <c r="O153" s="93"/>
      <c r="P153" s="93"/>
      <c r="Q153" s="93"/>
      <c r="R153" s="93"/>
      <c r="S153" s="93"/>
    </row>
    <row r="154" spans="13:19" ht="12.75">
      <c r="M154" s="96" t="s">
        <v>125</v>
      </c>
      <c r="N154" s="27">
        <f>+'[1]Omnibus - Adopted Balanced'!H166</f>
        <v>0</v>
      </c>
      <c r="O154" s="27">
        <f>+'[1]Omnibus - Adopted Balanced'!I166</f>
        <v>-637755.1020408161</v>
      </c>
      <c r="P154" s="27">
        <f>+'[1]Omnibus - Adopted Balanced'!J166</f>
        <v>-2169679.466333585</v>
      </c>
      <c r="Q154" s="27">
        <f>+'[1]Omnibus - Adopted Balanced'!K166</f>
        <v>-4135014.87613515</v>
      </c>
      <c r="R154" s="27">
        <f>+'[1]Omnibus - Adopted Balanced'!L166</f>
        <v>-5974111.3849233575</v>
      </c>
      <c r="S154" s="27">
        <f>+'[1]Omnibus - Adopted Balanced'!M166</f>
        <v>-5974111.38492336</v>
      </c>
    </row>
    <row r="155" spans="13:19" ht="12.75">
      <c r="M155" s="96" t="s">
        <v>126</v>
      </c>
      <c r="N155" s="74">
        <f>+'[1]Omnibus - Adopted Balanced'!H167</f>
        <v>0</v>
      </c>
      <c r="O155" s="74">
        <f>+'[1]Omnibus - Adopted Balanced'!I167</f>
        <v>0</v>
      </c>
      <c r="P155" s="74">
        <f>+'[1]Omnibus - Adopted Balanced'!J167</f>
        <v>0</v>
      </c>
      <c r="Q155" s="74">
        <f>+'[1]Omnibus - Adopted Balanced'!K167</f>
        <v>0</v>
      </c>
      <c r="R155" s="74">
        <f>+'[1]Omnibus - Adopted Balanced'!L167</f>
        <v>0</v>
      </c>
      <c r="S155" s="74">
        <f>+'[1]Omnibus - Adopted Balanced'!M167</f>
        <v>0</v>
      </c>
    </row>
    <row r="156" spans="13:19" ht="12.75">
      <c r="M156" s="91" t="s">
        <v>35</v>
      </c>
      <c r="N156" s="74">
        <f>+'[1]Omnibus - Adopted Balanced'!H168</f>
        <v>0</v>
      </c>
      <c r="O156" s="74">
        <f>+'[1]Omnibus - Adopted Balanced'!I168</f>
        <v>-637755.1020408161</v>
      </c>
      <c r="P156" s="74">
        <f>+'[1]Omnibus - Adopted Balanced'!J168</f>
        <v>-2169679.466333585</v>
      </c>
      <c r="Q156" s="74">
        <f>+'[1]Omnibus - Adopted Balanced'!K168</f>
        <v>-4135014.87613515</v>
      </c>
      <c r="R156" s="74">
        <f>+'[1]Omnibus - Adopted Balanced'!L168</f>
        <v>-5974111.3849233575</v>
      </c>
      <c r="S156" s="74">
        <f>+'[1]Omnibus - Adopted Balanced'!M168</f>
        <v>-5974111.38492336</v>
      </c>
    </row>
    <row r="157" spans="13:19" ht="12.75">
      <c r="M157" s="25" t="s">
        <v>40</v>
      </c>
      <c r="N157" s="27"/>
      <c r="O157" s="93"/>
      <c r="P157" s="27"/>
      <c r="Q157" s="27"/>
      <c r="R157" s="27"/>
      <c r="S157" s="27"/>
    </row>
    <row r="158" spans="13:19" ht="12.75">
      <c r="M158" s="29" t="s">
        <v>127</v>
      </c>
      <c r="N158" s="108">
        <f>+'[1]Omnibus - Adopted Balanced'!H170</f>
        <v>0</v>
      </c>
      <c r="O158" s="95">
        <f>+'[1]Omnibus - Adopted Balanced'!I170</f>
        <v>0</v>
      </c>
      <c r="P158" s="108">
        <f>+'[1]Omnibus - Adopted Balanced'!J170</f>
        <v>547890.9944284894</v>
      </c>
      <c r="Q158" s="108">
        <f>+'[1]Omnibus - Adopted Balanced'!K170</f>
        <v>1750369.7225002237</v>
      </c>
      <c r="R158" s="108">
        <f>+'[1]Omnibus - Adopted Balanced'!L170</f>
        <v>1844195.2077778876</v>
      </c>
      <c r="S158" s="108">
        <f>+'[1]Omnibus - Adopted Balanced'!M170</f>
        <v>1066622.273983702</v>
      </c>
    </row>
    <row r="159" spans="13:19" ht="12.75">
      <c r="M159" s="29" t="s">
        <v>128</v>
      </c>
      <c r="N159" s="108">
        <f>+'[1]Omnibus - Adopted Balanced'!H171</f>
        <v>0</v>
      </c>
      <c r="O159" s="95">
        <f>+'[1]Omnibus - Adopted Balanced'!I171</f>
        <v>0</v>
      </c>
      <c r="P159" s="108">
        <f>+'[1]Omnibus - Adopted Balanced'!J171</f>
        <v>0</v>
      </c>
      <c r="Q159" s="108">
        <f>+'[1]Omnibus - Adopted Balanced'!K171</f>
        <v>0</v>
      </c>
      <c r="R159" s="108">
        <f>+'[1]Omnibus - Adopted Balanced'!L171</f>
        <v>0</v>
      </c>
      <c r="S159" s="108">
        <f>+'[1]Omnibus - Adopted Balanced'!M171</f>
        <v>0</v>
      </c>
    </row>
    <row r="160" spans="13:19" ht="12.75">
      <c r="M160" s="29" t="s">
        <v>129</v>
      </c>
      <c r="N160" s="108">
        <f>+'[1]Omnibus - Adopted Balanced'!H172</f>
        <v>0</v>
      </c>
      <c r="O160" s="134">
        <f>+'[1]Omnibus - Adopted Balanced'!I172</f>
        <v>0</v>
      </c>
      <c r="P160" s="108">
        <f>+'[1]Omnibus - Adopted Balanced'!J172</f>
        <v>0</v>
      </c>
      <c r="Q160" s="108">
        <f>+'[1]Omnibus - Adopted Balanced'!K172</f>
        <v>0</v>
      </c>
      <c r="R160" s="108">
        <f>+'[1]Omnibus - Adopted Balanced'!L172</f>
        <v>0</v>
      </c>
      <c r="S160" s="108">
        <f>+'[1]Omnibus - Adopted Balanced'!M172</f>
        <v>0</v>
      </c>
    </row>
    <row r="161" spans="13:19" ht="12.75">
      <c r="M161" s="110" t="s">
        <v>47</v>
      </c>
      <c r="N161" s="69">
        <f>+'[1]Omnibus - Adopted Balanced'!H173</f>
        <v>0</v>
      </c>
      <c r="O161" s="69">
        <f>+'[1]Omnibus - Adopted Balanced'!I173</f>
        <v>0</v>
      </c>
      <c r="P161" s="69">
        <f>+'[1]Omnibus - Adopted Balanced'!J173</f>
        <v>547890.9944284894</v>
      </c>
      <c r="Q161" s="69">
        <f>+'[1]Omnibus - Adopted Balanced'!K173</f>
        <v>1750369.7225002237</v>
      </c>
      <c r="R161" s="69">
        <f>+'[1]Omnibus - Adopted Balanced'!L173</f>
        <v>1844195.2077778878</v>
      </c>
      <c r="S161" s="69">
        <f>+'[1]Omnibus - Adopted Balanced'!M173</f>
        <v>1066622.273983702</v>
      </c>
    </row>
    <row r="162" spans="13:19" ht="12.75">
      <c r="M162" s="110" t="s">
        <v>48</v>
      </c>
      <c r="N162" s="111">
        <f>+'[1]Omnibus - Adopted Balanced'!H174</f>
        <v>7576.190360814333</v>
      </c>
      <c r="O162" s="111">
        <f>+'[1]Omnibus - Adopted Balanced'!I174</f>
        <v>7629.2236933372915</v>
      </c>
      <c r="P162" s="111">
        <f>+'[1]Omnibus - Adopted Balanced'!J174</f>
        <v>555611.7688061483</v>
      </c>
      <c r="Q162" s="111">
        <f>+'[1]Omnibus - Adopted Balanced'!K174</f>
        <v>2316649.2372674495</v>
      </c>
      <c r="R162" s="111">
        <f>+'[1]Omnibus - Adopted Balanced'!L174</f>
        <v>4219919.000595655</v>
      </c>
      <c r="S162" s="111">
        <f>+'[1]Omnibus - Adopted Balanced'!M174</f>
        <v>5415248.804097529</v>
      </c>
    </row>
    <row r="163" spans="13:19" ht="12.75">
      <c r="M163" s="92" t="s">
        <v>49</v>
      </c>
      <c r="N163" s="120" t="s">
        <v>90</v>
      </c>
      <c r="O163" s="120" t="s">
        <v>90</v>
      </c>
      <c r="P163" s="120" t="s">
        <v>90</v>
      </c>
      <c r="Q163" s="120" t="s">
        <v>90</v>
      </c>
      <c r="R163" s="120" t="s">
        <v>90</v>
      </c>
      <c r="S163" s="120" t="s">
        <v>90</v>
      </c>
    </row>
    <row r="164" spans="13:19" ht="12.75">
      <c r="M164" s="96" t="s">
        <v>130</v>
      </c>
      <c r="N164" s="27">
        <f>+'[1]Omnibus - Adopted Balanced'!H176</f>
        <v>637755.1020408161</v>
      </c>
      <c r="O164" s="27">
        <f>+'[1]Omnibus - Adopted Balanced'!I176</f>
        <v>2169679.466333583</v>
      </c>
      <c r="P164" s="27">
        <f>+'[1]Omnibus - Adopted Balanced'!J176</f>
        <v>4135014.876135148</v>
      </c>
      <c r="Q164" s="27">
        <f>+'[1]Omnibus - Adopted Balanced'!K176</f>
        <v>5974111.384923356</v>
      </c>
      <c r="R164" s="27">
        <f>+'[1]Omnibus - Adopted Balanced'!L176</f>
        <v>5974111.38492336</v>
      </c>
      <c r="S164" s="27">
        <f>+'[1]Omnibus - Adopted Balanced'!M176</f>
        <v>5974111.38492336</v>
      </c>
    </row>
    <row r="165" spans="13:19" ht="12.75">
      <c r="M165" s="96" t="s">
        <v>131</v>
      </c>
      <c r="N165" s="95">
        <f>+'[1]Omnibus - Adopted Balanced'!H177</f>
        <v>0</v>
      </c>
      <c r="O165" s="95">
        <f>+'[1]Omnibus - Adopted Balanced'!I177</f>
        <v>0</v>
      </c>
      <c r="P165" s="95">
        <f>+'[1]Omnibus - Adopted Balanced'!J177</f>
        <v>0</v>
      </c>
      <c r="Q165" s="95">
        <f>+'[1]Omnibus - Adopted Balanced'!K177</f>
        <v>0</v>
      </c>
      <c r="R165" s="95">
        <f>+'[1]Omnibus - Adopted Balanced'!L177</f>
        <v>0</v>
      </c>
      <c r="S165" s="95">
        <f>+'[1]Omnibus - Adopted Balanced'!M177</f>
        <v>0</v>
      </c>
    </row>
    <row r="166" spans="13:19" ht="12.75">
      <c r="M166" s="96" t="s">
        <v>132</v>
      </c>
      <c r="N166" s="95"/>
      <c r="O166" s="95"/>
      <c r="P166" s="95"/>
      <c r="Q166" s="95"/>
      <c r="R166" s="95"/>
      <c r="S166" s="95"/>
    </row>
    <row r="167" spans="13:19" ht="12.75">
      <c r="M167" s="102" t="s">
        <v>52</v>
      </c>
      <c r="N167" s="115">
        <f>+'[1]Omnibus - Adopted Balanced'!H179</f>
        <v>637755.102040818</v>
      </c>
      <c r="O167" s="115">
        <f>+'[1]Omnibus - Adopted Balanced'!I179</f>
        <v>2169679.466333583</v>
      </c>
      <c r="P167" s="115">
        <f>+'[1]Omnibus - Adopted Balanced'!J179</f>
        <v>4135014.876135148</v>
      </c>
      <c r="Q167" s="115">
        <f>+'[1]Omnibus - Adopted Balanced'!K179</f>
        <v>5974111.384923354</v>
      </c>
      <c r="R167" s="115">
        <f>+'[1]Omnibus - Adopted Balanced'!L179</f>
        <v>5974111.384923361</v>
      </c>
      <c r="S167" s="115">
        <f>+'[1]Omnibus - Adopted Balanced'!M179</f>
        <v>5974111.384923359</v>
      </c>
    </row>
    <row r="168" spans="13:19" ht="12.75">
      <c r="M168" s="110" t="s">
        <v>53</v>
      </c>
      <c r="N168" s="123">
        <f>+'[1]Omnibus - Adopted Balanced'!H180</f>
        <v>-630178.9116800036</v>
      </c>
      <c r="O168" s="123">
        <f>+'[1]Omnibus - Adopted Balanced'!I180</f>
        <v>-2162050.2426402457</v>
      </c>
      <c r="P168" s="123">
        <f>+'[1]Omnibus - Adopted Balanced'!J180</f>
        <v>-3579403.107329</v>
      </c>
      <c r="Q168" s="123">
        <f>+'[1]Omnibus - Adopted Balanced'!K180</f>
        <v>-3657462.1476559043</v>
      </c>
      <c r="R168" s="123">
        <f>+'[1]Omnibus - Adopted Balanced'!L180</f>
        <v>-1754192.384327706</v>
      </c>
      <c r="S168" s="123">
        <f>+'[1]Omnibus - Adopted Balanced'!M180</f>
        <v>-558862.5808258308</v>
      </c>
    </row>
    <row r="169" spans="13:19" ht="12.75">
      <c r="M169" s="29"/>
      <c r="N169" s="47"/>
      <c r="O169" s="47"/>
      <c r="P169" s="47"/>
      <c r="Q169" s="47"/>
      <c r="R169" s="47"/>
      <c r="S169" s="47"/>
    </row>
    <row r="170" spans="13:19" ht="15.75" thickBot="1">
      <c r="M170" s="75" t="s">
        <v>133</v>
      </c>
      <c r="N170" s="76">
        <f>+'[1]Omnibus - Adopted Balanced'!H182</f>
        <v>637755.102040818</v>
      </c>
      <c r="O170" s="76">
        <f>+'[1]Omnibus - Adopted Balanced'!I182</f>
        <v>2169679.466333583</v>
      </c>
      <c r="P170" s="76">
        <f>+'[1]Omnibus - Adopted Balanced'!J182</f>
        <v>4135014.876135148</v>
      </c>
      <c r="Q170" s="76">
        <f>+'[1]Omnibus - Adopted Balanced'!K182</f>
        <v>5974111.384923354</v>
      </c>
      <c r="R170" s="76">
        <f>+'[1]Omnibus - Adopted Balanced'!L182</f>
        <v>5974111.384923361</v>
      </c>
      <c r="S170" s="76">
        <f>+'[1]Omnibus - Adopted Balanced'!M182</f>
        <v>5974111.384923359</v>
      </c>
    </row>
    <row r="171" spans="14:19" ht="12.75">
      <c r="N171" s="135"/>
      <c r="O171" s="135"/>
      <c r="P171" s="135"/>
      <c r="Q171" s="135"/>
      <c r="R171" s="135"/>
      <c r="S171" s="135"/>
    </row>
    <row r="172" ht="12.75">
      <c r="N172" s="136"/>
    </row>
    <row r="173" spans="14:15" ht="12.75">
      <c r="N173" s="136"/>
      <c r="O173" s="136"/>
    </row>
    <row r="174" spans="14:19" ht="12.75">
      <c r="N174" s="4"/>
      <c r="R174" s="4"/>
      <c r="S174" s="4"/>
    </row>
  </sheetData>
  <mergeCells count="24">
    <mergeCell ref="B1:H1"/>
    <mergeCell ref="B46:H46"/>
    <mergeCell ref="C4:H4"/>
    <mergeCell ref="C5:H5"/>
    <mergeCell ref="C6:H6"/>
    <mergeCell ref="C7:H7"/>
    <mergeCell ref="B41:H44"/>
    <mergeCell ref="C8:H8"/>
    <mergeCell ref="C9:H9"/>
    <mergeCell ref="B24:C24"/>
    <mergeCell ref="B17:C17"/>
    <mergeCell ref="B37:C37"/>
    <mergeCell ref="B26:C26"/>
    <mergeCell ref="B19:C19"/>
    <mergeCell ref="B18:C18"/>
    <mergeCell ref="B12:H13"/>
    <mergeCell ref="B25:C25"/>
    <mergeCell ref="B48:H48"/>
    <mergeCell ref="B31:C31"/>
    <mergeCell ref="B32:C32"/>
    <mergeCell ref="B33:C33"/>
    <mergeCell ref="B34:C34"/>
    <mergeCell ref="B35:C35"/>
    <mergeCell ref="B36:C36"/>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Main_x0020_Folder xmlns="03b56a23-12b6-478f-939b-a8431911d5e0">Omnibus / Supplementals</Main_x0020_Folder>
    <AssignedTo xmlns="http://schemas.microsoft.com/sharepoint/v3">
      <UserInfo>
        <DisplayName/>
        <AccountId xsi:nil="true"/>
        <AccountType/>
      </UserInfo>
    </AssignedTo>
    <SharedWithUsers xmlns="760cdf93-adc7-407d-99de-cff9d0e01238">
      <UserInfo>
        <DisplayName>All Users (membership)</DisplayName>
        <AccountId>2124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1AD302E512E1E4D939046928DC9CFAA" ma:contentTypeVersion="3" ma:contentTypeDescription="Create a new document." ma:contentTypeScope="" ma:versionID="d8270f8cd52bb81ab86d6afa4afb7c12">
  <xsd:schema xmlns:xsd="http://www.w3.org/2001/XMLSchema" xmlns:xs="http://www.w3.org/2001/XMLSchema" xmlns:p="http://schemas.microsoft.com/office/2006/metadata/properties" xmlns:ns1="http://schemas.microsoft.com/sharepoint/v3" xmlns:ns2="03b56a23-12b6-478f-939b-a8431911d5e0" xmlns:ns3="760cdf93-adc7-407d-99de-cff9d0e01238" xmlns:ns4="8027830e-f26f-476b-a1c3-89cedd1b9e5c" targetNamespace="http://schemas.microsoft.com/office/2006/metadata/properties" ma:root="true" ma:fieldsID="6076fc2f6ae8dec06560b2409b8bd2f3" ns1:_="" ns2:_="" ns3:_="" ns4:_="">
    <xsd:import namespace="http://schemas.microsoft.com/sharepoint/v3"/>
    <xsd:import namespace="03b56a23-12b6-478f-939b-a8431911d5e0"/>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b56a23-12b6-478f-939b-a8431911d5e0" elementFormDefault="qualified">
    <xsd:import namespace="http://schemas.microsoft.com/office/2006/documentManagement/types"/>
    <xsd:import namespace="http://schemas.microsoft.com/office/infopath/2007/PartnerControls"/>
    <xsd:element name="Main_x0020_Folder" ma:index="9" ma:displayName="Main Folder" ma:description="Assign this document to a Main Folder." ma:format="RadioButtons" ma:internalName="Main_x0020_Folder">
      <xsd:simpleType>
        <xsd:restriction base="dms:Choice">
          <xsd:enumeration value="Proforma"/>
          <xsd:enumeration value="Omnibus / Supplementals"/>
          <xsd:enumeration value="Financial Monitoring"/>
          <xsd:enumeration value="Budget Revisions / Ordinance Log"/>
          <xsd:enumeration value="Budget Enc Carryover / Reappropriation Request"/>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17B7F4-BA80-4E4F-8090-98CD3B19FA44}">
  <ds:schemaRefs>
    <ds:schemaRef ds:uri="http://schemas.microsoft.com/office/2006/metadata/longProperties"/>
  </ds:schemaRefs>
</ds:datastoreItem>
</file>

<file path=customXml/itemProps2.xml><?xml version="1.0" encoding="utf-8"?>
<ds:datastoreItem xmlns:ds="http://schemas.openxmlformats.org/officeDocument/2006/customXml" ds:itemID="{85DDFDD2-D4BB-496E-86ED-9D15F7F204AB}">
  <ds:schemaRefs>
    <ds:schemaRef ds:uri="760cdf93-adc7-407d-99de-cff9d0e01238"/>
    <ds:schemaRef ds:uri="http://purl.org/dc/terms/"/>
    <ds:schemaRef ds:uri="http://purl.org/dc/elements/1.1/"/>
    <ds:schemaRef ds:uri="http://schemas.microsoft.com/sharepoint/v3"/>
    <ds:schemaRef ds:uri="http://schemas.openxmlformats.org/package/2006/metadata/core-properties"/>
    <ds:schemaRef ds:uri="http://schemas.microsoft.com/office/2006/metadata/properties"/>
    <ds:schemaRef ds:uri="8027830e-f26f-476b-a1c3-89cedd1b9e5c"/>
    <ds:schemaRef ds:uri="http://schemas.microsoft.com/office/2006/documentManagement/types"/>
    <ds:schemaRef ds:uri="http://purl.org/dc/dcmitype/"/>
    <ds:schemaRef ds:uri="http://schemas.microsoft.com/office/infopath/2007/PartnerControls"/>
    <ds:schemaRef ds:uri="03b56a23-12b6-478f-939b-a8431911d5e0"/>
    <ds:schemaRef ds:uri="http://www.w3.org/XML/1998/namespace"/>
  </ds:schemaRefs>
</ds:datastoreItem>
</file>

<file path=customXml/itemProps3.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4.xml><?xml version="1.0" encoding="utf-8"?>
<ds:datastoreItem xmlns:ds="http://schemas.openxmlformats.org/officeDocument/2006/customXml" ds:itemID="{31DBCD62-266E-4F00-B883-656286F46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b56a23-12b6-478f-939b-a8431911d5e0"/>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2017-10-20T23:24:20Z</cp:lastPrinted>
  <dcterms:created xsi:type="dcterms:W3CDTF">1999-06-02T23:29:55Z</dcterms:created>
  <dcterms:modified xsi:type="dcterms:W3CDTF">2017-10-23T16:42:40Z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0x010100B1AD302E512E1E4D939046928DC9CFAA</vt:lpwstr>
  </property>
  <property fmtid="{D5CDD505-2E9C-101B-9397-08002B2CF9AE}" pid="4" name="SV_QUERY_LIST_4F35BF76-6C0D-4D9B-82B2-816C12CF3733">
    <vt:lpwstr>empty_477D106A-C0D6-4607-AEBD-E2C9D60EA279</vt:lpwstr>
  </property>
</Properties>
</file>