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302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<sst xmlns="http://schemas.openxmlformats.org/spreadsheetml/2006/main" count="689" uniqueCount="176">
  <si>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</si>
  <si>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</si>
  <si>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</si>
  <si>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</si>
  <si>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</si>
  <si>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</si>
  <si>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</si>
  <si>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</si>
  <si>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</si>
  <si>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</si>
  <si>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</si>
  <si>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</si>
  <si>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</si>
  <si>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</si>
  <si>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</si>
  <si>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</si>
  <si>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</si>
  <si>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</si>
  <si>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</si>
  <si>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</si>
  <si>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</si>
  <si>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</si>
  <si>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</si>
  <si>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</si>
  <si>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</si>
  <si>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</si>
  <si>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</si>
  <si>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</si>
  <si>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</si>
  <si>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</si>
  <si>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</si>
  <si>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</si>
  <si>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</si>
  <si>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</si>
  <si>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</si>
  <si>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</si>
  <si>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</si>
  <si>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</si>
  <si>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</si>
  <si>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</si>
  <si>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</si>
  <si>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</si>
  <si>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</si>
  <si>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</si>
  <si>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</si>
  <si>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</si>
  <si>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</si>
  <si>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</si>
  <si>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</si>
  <si>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</si>
  <si>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</si>
  <si>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</si>
  <si>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</si>
  <si>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</si>
  <si>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</si>
  <si>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</si>
  <si>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</si>
  <si>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</si>
  <si>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</si>
  <si>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</si>
  <si>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</si>
  <si>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</si>
  <si>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</si>
  <si>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</si>
  <si>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</si>
  <si>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</si>
  <si>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</si>
  <si>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</si>
  <si>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</si>
  <si>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</si>
  <si>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</si>
  <si>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</si>
  <si>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</si>
  <si>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</si>
  <si>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</si>
  <si>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</si>
  <si>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</si>
  <si>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</si>
  <si>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</si>
  <si>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</si>
  <si>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</si>
  <si>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</si>
  <si>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</si>
  <si>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</si>
  <si>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</si>
  <si>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</si>
  <si>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</si>
  <si>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</si>
  <si>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</si>
  <si>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</si>
  <si>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</si>
  <si>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</si>
  <si>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</si>
  <si>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</si>
  <si>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</si>
  <si>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</si>
  <si>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</si>
  <si>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</si>
  <si>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</si>
  <si>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</si>
  <si>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</si>
  <si>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</si>
  <si>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</si>
  <si>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</si>
  <si>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</si>
  <si>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</si>
  <si>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</si>
  <si>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</si>
  <si>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</si>
  <si>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</si>
  <si>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</si>
  <si>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</si>
  <si>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</si>
  <si>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</si>
  <si>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</si>
  <si>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</si>
  <si>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</si>
  <si>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</si>
  <si>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</si>
  <si>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</si>
  <si>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</si>
  <si>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</si>
  <si>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</si>
  <si>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</si>
  <si>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</si>
  <si>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</si>
  <si>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</si>
  <si>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</si>
  <si>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</si>
  <si>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</si>
  <si>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</si>
  <si>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</si>
  <si>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</si>
  <si>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</si>
  <si>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</si>
  <si>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</si>
  <si>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</si>
  <si>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</si>
  <si>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</si>
  <si>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</si>
  <si>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</si>
  <si>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</si>
  <si>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</si>
  <si>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</si>
  <si>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</si>
  <si>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</si>
  <si>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</si>
  <si>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</si>
  <si>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</si>
  <si>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</si>
  <si>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</si>
  <si>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</si>
  <si>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</si>
  <si>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</si>
  <si>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Renton Public Health Sale</t>
  </si>
  <si>
    <t>Public Health / Facilities Management</t>
  </si>
  <si>
    <t>Sale</t>
  </si>
  <si>
    <t>Stand Alone</t>
  </si>
  <si>
    <t>Carolyn Mock / Kate Donley</t>
  </si>
  <si>
    <t>5/19/17</t>
  </si>
  <si>
    <t>Public Health</t>
  </si>
  <si>
    <t>DES/Facilities Mgmt/Real Estate</t>
  </si>
  <si>
    <t>A44000</t>
  </si>
  <si>
    <t>0010</t>
  </si>
  <si>
    <t>39512 - Sale of Real Property</t>
  </si>
  <si>
    <t>34187 - Cost Real Property Sales</t>
  </si>
  <si>
    <t>RES Labor - due diligence, marketing, sale, closing</t>
  </si>
  <si>
    <t>Appraisal Contracts, title report, boundary line adjustment</t>
  </si>
  <si>
    <t>An NPV analysis was not performed because this is a sale of property deemed surplus to the County's needs.</t>
  </si>
  <si>
    <t>A80000</t>
  </si>
  <si>
    <t>0800</t>
  </si>
  <si>
    <t>0440</t>
  </si>
  <si>
    <t>1800</t>
  </si>
  <si>
    <t>Sale of Renton Public Health Property at 3001 NE 4th St., Renton</t>
  </si>
  <si>
    <t>Sid Bender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</si>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</sst>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2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166" fontId="0" fillId="0" borderId="0" xfId="0" applyNumberFormat="1" applyAlignment="1">
      <alignment horizontal="left"/>
    </xf>
    <xf numFmtId="14" fontId="21" fillId="0" borderId="0" xfId="0" applyNumberFormat="1" applyFont="1" applyFill="1" applyBorder="1" applyAlignment="1">
      <alignment horizontal="left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G11" sqref="G11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60" t="s">
        <v>60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148</v>
      </c>
      <c r="D10" s="235"/>
      <c r="E10" s="235"/>
      <c r="F10" s="235"/>
      <c r="G10" s="138" t="s">
        <v>173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2" t="s">
        <v>76</v>
      </c>
      <c r="E11" s="372"/>
      <c r="F11" s="373"/>
      <c r="G11" s="138" t="s">
        <v>154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4" t="s">
        <v>75</v>
      </c>
      <c r="E12" s="374"/>
      <c r="F12" s="375"/>
      <c r="G12" s="138" t="s">
        <v>155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4" t="s">
        <v>74</v>
      </c>
      <c r="E13" s="374"/>
      <c r="F13" s="375"/>
      <c r="G13" s="138" t="s">
        <v>156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6" t="s">
        <v>73</v>
      </c>
      <c r="E14" s="374"/>
      <c r="F14" s="375"/>
      <c r="G14" s="138" t="s">
        <v>157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4" t="s">
        <v>72</v>
      </c>
      <c r="E15" s="374"/>
      <c r="F15" s="375"/>
      <c r="G15" s="138" t="s">
        <v>158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4" t="s">
        <v>103</v>
      </c>
      <c r="E16" s="374"/>
      <c r="F16" s="240"/>
      <c r="G16" s="187" t="s">
        <v>159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4" t="s">
        <v>69</v>
      </c>
      <c r="E17" s="374"/>
      <c r="F17" s="375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2" t="s">
        <v>70</v>
      </c>
      <c r="E18" s="372"/>
      <c r="F18" s="373"/>
      <c r="G18" s="142">
        <v>2200000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2" t="s">
        <v>137</v>
      </c>
      <c r="E19" s="372"/>
      <c r="F19" s="373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64" t="s">
        <v>34</v>
      </c>
      <c r="H20" s="364"/>
      <c r="I20" s="36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160</v>
      </c>
      <c r="H21" s="144"/>
      <c r="I21" s="145"/>
      <c r="J21" s="146" t="s">
        <v>169</v>
      </c>
      <c r="K21" s="335" t="s">
        <v>170</v>
      </c>
      <c r="L21" s="335" t="s">
        <v>172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161</v>
      </c>
      <c r="H22" s="144"/>
      <c r="I22" s="145"/>
      <c r="J22" s="146" t="s">
        <v>162</v>
      </c>
      <c r="K22" s="335" t="s">
        <v>171</v>
      </c>
      <c r="L22" s="335" t="s">
        <v>163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0" t="s">
        <v>125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90" t="s">
        <v>142</v>
      </c>
      <c r="E39" s="390"/>
      <c r="F39" s="390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0" t="s">
        <v>77</v>
      </c>
      <c r="E40" s="380"/>
      <c r="F40" s="38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0" t="s">
        <v>78</v>
      </c>
      <c r="E41" s="380"/>
      <c r="F41" s="38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4" t="s">
        <v>168</v>
      </c>
      <c r="E43" s="385"/>
      <c r="F43" s="385"/>
      <c r="G43" s="385"/>
      <c r="H43" s="385"/>
      <c r="I43" s="386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7" t="s">
        <v>99</v>
      </c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1" t="s">
        <v>20</v>
      </c>
      <c r="F57" s="371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4.5" thickBot="1">
      <c r="B58" s="210"/>
      <c r="C58" s="157" t="s">
        <v>160</v>
      </c>
      <c r="D58" s="158" t="s">
        <v>50</v>
      </c>
      <c r="E58" s="382" t="s">
        <v>164</v>
      </c>
      <c r="F58" s="383"/>
      <c r="G58" s="151">
        <f>+G18-G59</f>
        <v>2067153.37</v>
      </c>
      <c r="H58" s="151"/>
      <c r="I58" s="151"/>
      <c r="J58" s="151"/>
      <c r="K58" s="151"/>
      <c r="L58" s="151"/>
      <c r="M58" s="151"/>
      <c r="N58" s="193"/>
      <c r="O58" s="211"/>
    </row>
    <row r="59" spans="2:15" ht="14.5" thickBot="1">
      <c r="B59" s="210"/>
      <c r="C59" s="157" t="s">
        <v>161</v>
      </c>
      <c r="D59" s="158" t="s">
        <v>50</v>
      </c>
      <c r="E59" s="149" t="s">
        <v>165</v>
      </c>
      <c r="F59" s="150"/>
      <c r="G59" s="151">
        <f>SUM(G82:G85)</f>
        <v>132846.63</v>
      </c>
      <c r="H59" s="151"/>
      <c r="I59" s="152"/>
      <c r="J59" s="152"/>
      <c r="K59" s="152"/>
      <c r="L59" s="152"/>
      <c r="M59" s="152"/>
      <c r="N59" s="193"/>
      <c r="O59" s="211"/>
    </row>
    <row r="60" spans="2:15" ht="14.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4.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4.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4.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8" t="s">
        <v>84</v>
      </c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1"/>
      <c r="D69" s="361"/>
      <c r="E69" s="361"/>
      <c r="F69" s="361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0" t="s">
        <v>85</v>
      </c>
      <c r="F71" s="380"/>
      <c r="G71" s="380"/>
      <c r="H71" s="380"/>
      <c r="I71" s="380"/>
      <c r="J71" s="380"/>
      <c r="K71" s="380"/>
      <c r="L71" s="380"/>
      <c r="M71" s="380"/>
      <c r="N71" s="180"/>
      <c r="O71" s="211"/>
    </row>
    <row r="72" spans="2:15" ht="13.5" customHeight="1">
      <c r="B72" s="210"/>
      <c r="C72" s="268" t="s">
        <v>25</v>
      </c>
      <c r="D72" s="269"/>
      <c r="E72" s="365" t="s">
        <v>86</v>
      </c>
      <c r="F72" s="365"/>
      <c r="G72" s="365"/>
      <c r="H72" s="365"/>
      <c r="I72" s="365"/>
      <c r="J72" s="365"/>
      <c r="K72" s="365"/>
      <c r="L72" s="365"/>
      <c r="M72" s="365"/>
      <c r="N72" s="181"/>
      <c r="O72" s="211"/>
    </row>
    <row r="73" spans="2:15" ht="14.5">
      <c r="B73" s="210"/>
      <c r="C73" s="268" t="s">
        <v>53</v>
      </c>
      <c r="D73" s="269"/>
      <c r="E73" s="365" t="s">
        <v>87</v>
      </c>
      <c r="F73" s="345"/>
      <c r="G73" s="345"/>
      <c r="H73" s="345"/>
      <c r="I73" s="345"/>
      <c r="J73" s="345"/>
      <c r="K73" s="345"/>
      <c r="L73" s="345"/>
      <c r="M73" s="345"/>
      <c r="N73" s="179"/>
      <c r="O73" s="211"/>
    </row>
    <row r="74" spans="2:15" ht="14.5">
      <c r="B74" s="210"/>
      <c r="C74" s="378" t="s">
        <v>55</v>
      </c>
      <c r="D74" s="378"/>
      <c r="E74" s="365" t="s">
        <v>88</v>
      </c>
      <c r="F74" s="345"/>
      <c r="G74" s="345"/>
      <c r="H74" s="345"/>
      <c r="I74" s="345"/>
      <c r="J74" s="345"/>
      <c r="K74" s="345"/>
      <c r="L74" s="345"/>
      <c r="M74" s="345"/>
      <c r="N74" s="179"/>
      <c r="O74" s="211"/>
    </row>
    <row r="75" spans="2:15" ht="14.25" customHeight="1">
      <c r="B75" s="210"/>
      <c r="C75" s="377" t="s">
        <v>56</v>
      </c>
      <c r="D75" s="377"/>
      <c r="E75" s="365" t="s">
        <v>89</v>
      </c>
      <c r="F75" s="365"/>
      <c r="G75" s="365"/>
      <c r="H75" s="365"/>
      <c r="I75" s="365"/>
      <c r="J75" s="365"/>
      <c r="K75" s="365"/>
      <c r="L75" s="365"/>
      <c r="M75" s="365"/>
      <c r="N75" s="181"/>
      <c r="O75" s="211"/>
    </row>
    <row r="76" spans="2:15" ht="14.5">
      <c r="B76" s="210"/>
      <c r="C76" s="378" t="s">
        <v>57</v>
      </c>
      <c r="D76" s="378"/>
      <c r="E76" s="365"/>
      <c r="F76" s="345"/>
      <c r="G76" s="345"/>
      <c r="H76" s="345"/>
      <c r="I76" s="345"/>
      <c r="J76" s="345"/>
      <c r="K76" s="345"/>
      <c r="L76" s="345"/>
      <c r="M76" s="345"/>
      <c r="N76" s="179"/>
      <c r="O76" s="211"/>
    </row>
    <row r="77" spans="2:15" ht="15" customHeight="1">
      <c r="B77" s="210"/>
      <c r="C77" s="379" t="s">
        <v>26</v>
      </c>
      <c r="D77" s="379"/>
      <c r="E77" s="365" t="s">
        <v>90</v>
      </c>
      <c r="F77" s="345"/>
      <c r="G77" s="345"/>
      <c r="H77" s="345"/>
      <c r="I77" s="345"/>
      <c r="J77" s="345"/>
      <c r="K77" s="345"/>
      <c r="L77" s="345"/>
      <c r="M77" s="345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 t="s">
        <v>160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51" t="s">
        <v>40</v>
      </c>
      <c r="D81" s="351"/>
      <c r="E81" s="352" t="s">
        <v>22</v>
      </c>
      <c r="F81" s="352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4.5" thickBot="1">
      <c r="B82" s="210"/>
      <c r="C82" s="273" t="s">
        <v>21</v>
      </c>
      <c r="D82" s="274"/>
      <c r="E82" s="153" t="s">
        <v>166</v>
      </c>
      <c r="F82" s="154"/>
      <c r="G82" s="155">
        <v>103146</v>
      </c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2" t="s">
        <v>55</v>
      </c>
      <c r="D85" s="363"/>
      <c r="E85" s="153" t="s">
        <v>167</v>
      </c>
      <c r="F85" s="154"/>
      <c r="G85" s="155">
        <v>29700.63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6" t="s">
        <v>56</v>
      </c>
      <c r="D86" s="367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2" t="s">
        <v>57</v>
      </c>
      <c r="D87" s="363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68" t="s">
        <v>26</v>
      </c>
      <c r="D88" s="369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51" t="s">
        <v>40</v>
      </c>
      <c r="D92" s="351"/>
      <c r="E92" s="352" t="s">
        <v>22</v>
      </c>
      <c r="F92" s="352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62" t="s">
        <v>55</v>
      </c>
      <c r="D96" s="363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66" t="s">
        <v>56</v>
      </c>
      <c r="D97" s="367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62" t="s">
        <v>57</v>
      </c>
      <c r="D98" s="363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68" t="s">
        <v>26</v>
      </c>
      <c r="D99" s="369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hidden="1" thickBot="1">
      <c r="B103" s="210"/>
      <c r="C103" s="351" t="s">
        <v>40</v>
      </c>
      <c r="D103" s="351"/>
      <c r="E103" s="352" t="s">
        <v>22</v>
      </c>
      <c r="F103" s="352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4.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hidden="1" thickBot="1">
      <c r="B107" s="210"/>
      <c r="C107" s="362" t="s">
        <v>55</v>
      </c>
      <c r="D107" s="36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hidden="1" thickBot="1">
      <c r="B108" s="210"/>
      <c r="C108" s="366" t="s">
        <v>56</v>
      </c>
      <c r="D108" s="367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hidden="1" thickBot="1">
      <c r="B109" s="210"/>
      <c r="C109" s="362" t="s">
        <v>57</v>
      </c>
      <c r="D109" s="36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hidden="1" thickBot="1">
      <c r="B110" s="210"/>
      <c r="C110" s="368" t="s">
        <v>26</v>
      </c>
      <c r="D110" s="36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hidden="1" thickBot="1">
      <c r="B114" s="210"/>
      <c r="C114" s="351" t="s">
        <v>40</v>
      </c>
      <c r="D114" s="351"/>
      <c r="E114" s="352" t="s">
        <v>22</v>
      </c>
      <c r="F114" s="352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4.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hidden="1" thickBot="1">
      <c r="B118" s="210"/>
      <c r="C118" s="353" t="s">
        <v>55</v>
      </c>
      <c r="D118" s="35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hidden="1" thickBot="1">
      <c r="B119" s="210"/>
      <c r="C119" s="355" t="s">
        <v>56</v>
      </c>
      <c r="D119" s="35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hidden="1" thickBot="1">
      <c r="B120" s="210"/>
      <c r="C120" s="353" t="s">
        <v>57</v>
      </c>
      <c r="D120" s="35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hidden="1" thickBot="1">
      <c r="B121" s="210"/>
      <c r="C121" s="357" t="s">
        <v>26</v>
      </c>
      <c r="D121" s="35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hidden="1" thickBot="1">
      <c r="B125" s="210"/>
      <c r="C125" s="351" t="s">
        <v>40</v>
      </c>
      <c r="D125" s="351"/>
      <c r="E125" s="352" t="s">
        <v>22</v>
      </c>
      <c r="F125" s="352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4.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hidden="1" thickBot="1">
      <c r="B129" s="210"/>
      <c r="C129" s="353" t="s">
        <v>55</v>
      </c>
      <c r="D129" s="35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hidden="1" thickBot="1">
      <c r="B130" s="210"/>
      <c r="C130" s="355" t="s">
        <v>56</v>
      </c>
      <c r="D130" s="35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hidden="1" thickBot="1">
      <c r="B131" s="210"/>
      <c r="C131" s="353" t="s">
        <v>57</v>
      </c>
      <c r="D131" s="35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hidden="1" thickBot="1">
      <c r="B132" s="210"/>
      <c r="C132" s="357" t="s">
        <v>26</v>
      </c>
      <c r="D132" s="35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hidden="1" thickBot="1">
      <c r="B136" s="210"/>
      <c r="C136" s="351" t="s">
        <v>40</v>
      </c>
      <c r="D136" s="351"/>
      <c r="E136" s="352" t="s">
        <v>22</v>
      </c>
      <c r="F136" s="352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4.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hidden="1" thickBot="1">
      <c r="B140" s="210"/>
      <c r="C140" s="353" t="s">
        <v>55</v>
      </c>
      <c r="D140" s="35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hidden="1" thickBot="1">
      <c r="B141" s="210"/>
      <c r="C141" s="355" t="s">
        <v>56</v>
      </c>
      <c r="D141" s="35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hidden="1" thickBot="1">
      <c r="B142" s="210"/>
      <c r="C142" s="353" t="s">
        <v>57</v>
      </c>
      <c r="D142" s="35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hidden="1" thickBot="1">
      <c r="B143" s="210"/>
      <c r="C143" s="357" t="s">
        <v>26</v>
      </c>
      <c r="D143" s="35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5" t="s">
        <v>100</v>
      </c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  <c r="N148" s="179"/>
      <c r="O148" s="224"/>
      <c r="P148" s="225"/>
      <c r="Q148" s="225"/>
    </row>
    <row r="149" spans="2:17" ht="12.75" customHeight="1">
      <c r="B149" s="210"/>
      <c r="C149" s="345" t="s">
        <v>132</v>
      </c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59" t="s">
        <v>18</v>
      </c>
      <c r="D155" s="359" t="s">
        <v>39</v>
      </c>
      <c r="E155" s="349" t="s">
        <v>23</v>
      </c>
      <c r="F155" s="349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52"/>
      <c r="D156" s="352"/>
      <c r="E156" s="350"/>
      <c r="F156" s="350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9" t="s">
        <v>146</v>
      </c>
      <c r="G171" s="340"/>
      <c r="H171" s="340"/>
      <c r="I171" s="340"/>
      <c r="J171" s="340"/>
      <c r="K171" s="340"/>
      <c r="L171" s="340"/>
      <c r="M171" s="340"/>
      <c r="N171" s="341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5" t="s">
        <v>152</v>
      </c>
      <c r="D173" s="345"/>
      <c r="E173" s="345"/>
      <c r="F173" s="345"/>
      <c r="G173" s="345"/>
      <c r="H173" s="345"/>
      <c r="I173" s="345"/>
      <c r="J173" s="345"/>
      <c r="K173" s="345"/>
      <c r="L173" s="345"/>
      <c r="M173" s="345"/>
      <c r="N173" s="179"/>
      <c r="O173" s="224"/>
    </row>
    <row r="174" spans="2:15" ht="34.5" customHeight="1" thickBot="1">
      <c r="B174" s="210"/>
      <c r="C174" s="342" t="s">
        <v>123</v>
      </c>
      <c r="D174" s="343"/>
      <c r="E174" s="343"/>
      <c r="F174" s="343"/>
      <c r="G174" s="343"/>
      <c r="H174" s="343"/>
      <c r="I174" s="343"/>
      <c r="J174" s="343"/>
      <c r="K174" s="343"/>
      <c r="L174" s="343"/>
      <c r="M174" s="343"/>
      <c r="N174" s="344"/>
      <c r="O174" s="224"/>
    </row>
    <row r="175" spans="2:15" ht="34.5" customHeight="1" thickBot="1">
      <c r="B175" s="210"/>
      <c r="C175" s="346" t="s">
        <v>123</v>
      </c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8"/>
      <c r="O175" s="224"/>
    </row>
    <row r="176" spans="2:15" ht="34.5" customHeight="1" thickBot="1">
      <c r="B176" s="210"/>
      <c r="C176" s="346" t="s">
        <v>123</v>
      </c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8"/>
      <c r="O176" s="224"/>
    </row>
    <row r="177" spans="2:15" ht="34.5" customHeight="1" thickBot="1">
      <c r="B177" s="210"/>
      <c r="C177" s="346" t="s">
        <v>123</v>
      </c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5" t="s">
        <v>153</v>
      </c>
      <c r="D179" s="345"/>
      <c r="E179" s="345"/>
      <c r="F179" s="345"/>
      <c r="G179" s="345"/>
      <c r="H179" s="345"/>
      <c r="I179" s="345"/>
      <c r="J179" s="345"/>
      <c r="K179" s="345"/>
      <c r="L179" s="345"/>
      <c r="M179" s="345"/>
      <c r="N179" s="116"/>
      <c r="O179" s="211"/>
    </row>
    <row r="180" spans="2:15" ht="14.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8"/>
      <c r="D202" s="338"/>
      <c r="E202" s="338"/>
      <c r="F202" s="338"/>
      <c r="G202" s="338"/>
      <c r="H202" s="338"/>
      <c r="I202" s="338"/>
      <c r="J202" s="338"/>
      <c r="K202" s="338"/>
      <c r="L202" s="338"/>
      <c r="M202" s="338"/>
      <c r="N202" s="338"/>
      <c r="O202" s="338"/>
      <c r="P202" s="338"/>
      <c r="Q202" s="338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A34" sqref="A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34" t="s">
        <v>49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1" t="s">
        <v>31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1"/>
    </row>
    <row r="4" spans="1:20" ht="3" customHeight="1" thickBot="1" thickTop="1">
      <c r="A4" s="445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1"/>
    </row>
    <row r="5" spans="1:19" ht="13.5">
      <c r="A5" s="455" t="s">
        <v>7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4"/>
    </row>
    <row r="6" spans="1:20" ht="13.5">
      <c r="A6" s="451" t="s">
        <v>0</v>
      </c>
      <c r="B6" s="452"/>
      <c r="C6" s="450" t="str">
        <f>IF('2a.  Simple Form Data Entry'!G11="","   ",'2a.  Simple Form Data Entry'!G11)</f>
        <v>Renton Public Health Sale</v>
      </c>
      <c r="D6" s="450"/>
      <c r="E6" s="450"/>
      <c r="F6" s="450"/>
      <c r="G6" s="450"/>
      <c r="H6" s="450"/>
      <c r="I6" s="450"/>
      <c r="J6" s="450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56" t="s">
        <v>149</v>
      </c>
      <c r="B7" s="447"/>
      <c r="C7" s="457" t="str">
        <f>IF('2a.  Simple Form Data Entry'!G12="","   ",'2a.  Simple Form Data Entry'!G12)</f>
        <v>Public Health / Facilities Management</v>
      </c>
      <c r="D7" s="457"/>
      <c r="E7" s="457"/>
      <c r="F7" s="457"/>
      <c r="G7" s="457"/>
      <c r="H7" s="457"/>
      <c r="I7" s="457"/>
      <c r="J7" s="457"/>
      <c r="L7" s="102" t="s">
        <v>27</v>
      </c>
      <c r="M7" s="102"/>
      <c r="P7" s="73"/>
      <c r="Q7" s="73"/>
      <c r="R7" s="320">
        <f>'2a.  Simple Form Data Entry'!G18</f>
        <v>2200000</v>
      </c>
      <c r="S7" s="54"/>
      <c r="T7" s="11"/>
    </row>
    <row r="8" spans="1:24" ht="13.5" customHeight="1">
      <c r="A8" s="448" t="s">
        <v>2</v>
      </c>
      <c r="B8" s="449"/>
      <c r="C8" s="292" t="str">
        <f>IF('2a.  Simple Form Data Entry'!G15="","   ",'2a.  Simple Form Data Entry'!G15)</f>
        <v>Carolyn Mock / Kate Donley</v>
      </c>
      <c r="E8" s="292"/>
      <c r="F8" s="449" t="s">
        <v>8</v>
      </c>
      <c r="G8" s="449"/>
      <c r="H8" s="329" t="str">
        <f>IF('2a.  Simple Form Data Entry'!G15=""," ",'2a.  Simple Form Data Entry'!G16)</f>
        <v>5/19/17</v>
      </c>
      <c r="I8" s="292"/>
      <c r="J8" s="292"/>
      <c r="L8" s="447" t="s">
        <v>10</v>
      </c>
      <c r="M8" s="447"/>
      <c r="N8" s="447"/>
      <c r="O8" s="447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48" t="s">
        <v>3</v>
      </c>
      <c r="B9" s="449"/>
      <c r="C9" s="295" t="s">
        <v>174</v>
      </c>
      <c r="D9" s="292"/>
      <c r="E9" s="292"/>
      <c r="F9" s="449" t="s">
        <v>13</v>
      </c>
      <c r="G9" s="449"/>
      <c r="H9" s="337">
        <v>42944</v>
      </c>
      <c r="I9" s="292"/>
      <c r="J9" s="292"/>
      <c r="L9" s="447" t="s">
        <v>9</v>
      </c>
      <c r="M9" s="447"/>
      <c r="N9" s="447"/>
      <c r="O9" s="447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148</v>
      </c>
      <c r="B10" s="331"/>
      <c r="C10" s="441" t="str">
        <f>IF('2a.  Simple Form Data Entry'!G10=""," ",'2a.  Simple Form Data Entry'!G10)</f>
        <v>Sale of Renton Public Health Property at 3001 NE 4th St., Renton</v>
      </c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2"/>
      <c r="T10" s="11"/>
    </row>
    <row r="11" spans="1:20" ht="13" thickBot="1">
      <c r="A11" s="332"/>
      <c r="B11" s="33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1" t="s">
        <v>14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6" t="s">
        <v>32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0" t="s">
        <v>143</v>
      </c>
      <c r="B17" s="440"/>
      <c r="C17" s="440"/>
      <c r="D17" s="440"/>
      <c r="E17" s="437" t="str">
        <f>IF('2a.  Simple Form Data Entry'!G39="N","NA",'2a.  Simple Form Data Entry'!G40)</f>
        <v>NA</v>
      </c>
      <c r="F17" s="438"/>
      <c r="G17" s="439"/>
      <c r="H17" s="399" t="s">
        <v>150</v>
      </c>
      <c r="I17" s="400"/>
      <c r="J17" s="400"/>
      <c r="K17" s="400"/>
      <c r="L17" s="400"/>
      <c r="M17" s="400"/>
      <c r="N17" s="310"/>
      <c r="O17" s="392" t="str">
        <f>IF('2a.  Simple Form Data Entry'!G39="N","NA",'2a.  Simple Form Data Entry'!G41)</f>
        <v>NA</v>
      </c>
      <c r="P17" s="393"/>
      <c r="Q17" s="393"/>
      <c r="R17" s="393"/>
      <c r="S17" s="39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6" t="s">
        <v>33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Public Health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A80000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0800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1800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2067153.37</v>
      </c>
      <c r="K25" s="80">
        <f>'2a.  Simple Form Data Entry'!H58</f>
        <v>0</v>
      </c>
      <c r="L25" s="80">
        <f>J25+K25</f>
        <v>2067153.37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DES/Facilities Mgmt/Real Estate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0440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34187 - Cost Real Property Sales</v>
      </c>
      <c r="I26" s="80">
        <f>'2a.  Simple Form Data Entry'!N59</f>
        <v>0</v>
      </c>
      <c r="J26" s="77">
        <f>'2a.  Simple Form Data Entry'!G59</f>
        <v>132846.63</v>
      </c>
      <c r="K26" s="77">
        <f>'2a.  Simple Form Data Entry'!H59</f>
        <v>0</v>
      </c>
      <c r="L26" s="80">
        <f aca="true" t="shared" si="2" ref="L26:L31">J26+K26</f>
        <v>132846.63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336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2200000</v>
      </c>
      <c r="K31" s="56">
        <f t="shared" si="3"/>
        <v>0</v>
      </c>
      <c r="L31" s="56">
        <f t="shared" si="2"/>
        <v>2200000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175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05" t="str">
        <f>IF('2a.  Simple Form Data Entry'!E80="","   ",'2a.  Simple Form Data Entry'!E80)</f>
        <v>Public Health</v>
      </c>
      <c r="B35" s="406"/>
      <c r="C35" s="407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A80000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0800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1800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 - due diligence, marketing, sale, closing</v>
      </c>
      <c r="I36" s="80">
        <f>'2a.  Simple Form Data Entry'!N82</f>
        <v>0</v>
      </c>
      <c r="J36" s="80">
        <f>'2a.  Simple Form Data Entry'!G82</f>
        <v>103146</v>
      </c>
      <c r="K36" s="80">
        <f>'2a.  Simple Form Data Entry'!H82</f>
        <v>0</v>
      </c>
      <c r="L36" s="80">
        <f>J36+K36</f>
        <v>103146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5" t="s">
        <v>55</v>
      </c>
      <c r="C39" s="396"/>
      <c r="D39" s="45"/>
      <c r="E39" s="45"/>
      <c r="F39" s="45"/>
      <c r="G39" s="45"/>
      <c r="H39" s="200" t="str">
        <f>IF('2a.  Simple Form Data Entry'!E85="","  ",'2a.  Simple Form Data Entry'!E85)</f>
        <v>Appraisal Contracts, title report, boundary line adjustment</v>
      </c>
      <c r="I39" s="80">
        <f>'2a.  Simple Form Data Entry'!N85</f>
        <v>0</v>
      </c>
      <c r="J39" s="80">
        <f>'2a.  Simple Form Data Entry'!G85</f>
        <v>29700.63</v>
      </c>
      <c r="K39" s="80">
        <f>'2a.  Simple Form Data Entry'!H85</f>
        <v>0</v>
      </c>
      <c r="L39" s="80">
        <f t="shared" si="7"/>
        <v>29700.63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7" t="s">
        <v>56</v>
      </c>
      <c r="C40" s="398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5" t="s">
        <v>57</v>
      </c>
      <c r="C41" s="396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1" t="s">
        <v>26</v>
      </c>
      <c r="C42" s="412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132846.63</v>
      </c>
      <c r="K43" s="63">
        <f t="shared" si="8"/>
        <v>0</v>
      </c>
      <c r="L43" s="63">
        <f t="shared" si="7"/>
        <v>132846.63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8" t="str">
        <f>IF('2a.  Simple Form Data Entry'!E91="","   ",'2a.  Simple Form Data Entry'!E91)</f>
        <v xml:space="preserve">   </v>
      </c>
      <c r="B45" s="409"/>
      <c r="C45" s="410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5" t="s">
        <v>55</v>
      </c>
      <c r="C49" s="396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7" t="s">
        <v>56</v>
      </c>
      <c r="C50" s="398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5" t="s">
        <v>57</v>
      </c>
      <c r="C51" s="396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1" t="s">
        <v>26</v>
      </c>
      <c r="C52" s="41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8" t="str">
        <f>IF('2a.  Simple Form Data Entry'!E102="","   ",'2a.  Simple Form Data Entry'!E102)</f>
        <v xml:space="preserve">   </v>
      </c>
      <c r="B55" s="409"/>
      <c r="C55" s="410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5" t="s">
        <v>55</v>
      </c>
      <c r="C59" s="396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7" t="s">
        <v>56</v>
      </c>
      <c r="C60" s="398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5" t="s">
        <v>57</v>
      </c>
      <c r="C61" s="396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1" t="s">
        <v>26</v>
      </c>
      <c r="C62" s="41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8" t="str">
        <f>IF('2a.  Simple Form Data Entry'!E113="","   ",'2a.  Simple Form Data Entry'!E113)</f>
        <v xml:space="preserve">   </v>
      </c>
      <c r="B65" s="409"/>
      <c r="C65" s="410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5" t="s">
        <v>55</v>
      </c>
      <c r="C69" s="396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7" t="s">
        <v>56</v>
      </c>
      <c r="C70" s="398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5" t="s">
        <v>57</v>
      </c>
      <c r="C71" s="396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1" t="s">
        <v>26</v>
      </c>
      <c r="C72" s="41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8" t="str">
        <f>IF('2a.  Simple Form Data Entry'!E124="","   ",'2a.  Simple Form Data Entry'!E124)</f>
        <v xml:space="preserve">   </v>
      </c>
      <c r="B75" s="409"/>
      <c r="C75" s="410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5" t="s">
        <v>55</v>
      </c>
      <c r="C79" s="396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7" t="s">
        <v>56</v>
      </c>
      <c r="C80" s="398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5" t="s">
        <v>57</v>
      </c>
      <c r="C81" s="396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11" t="s">
        <v>26</v>
      </c>
      <c r="C82" s="41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8" t="str">
        <f>IF('2a.  Simple Form Data Entry'!E135="","   ",'2a.  Simple Form Data Entry'!E135)</f>
        <v xml:space="preserve">   </v>
      </c>
      <c r="B85" s="409"/>
      <c r="C85" s="410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5" t="s">
        <v>55</v>
      </c>
      <c r="C89" s="396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7" t="s">
        <v>56</v>
      </c>
      <c r="C90" s="398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5" t="s">
        <v>57</v>
      </c>
      <c r="C91" s="396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11" t="s">
        <v>26</v>
      </c>
      <c r="C92" s="41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132846.63</v>
      </c>
      <c r="K95" s="56">
        <f t="shared" si="23"/>
        <v>0</v>
      </c>
      <c r="L95" s="56">
        <f t="shared" si="10"/>
        <v>132846.63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5" t="s">
        <v>15</v>
      </c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8" t="s">
        <v>18</v>
      </c>
      <c r="B101" s="459"/>
      <c r="C101" s="460"/>
      <c r="D101" s="420" t="s">
        <v>19</v>
      </c>
      <c r="E101" s="420" t="s">
        <v>5</v>
      </c>
      <c r="F101" s="413" t="s">
        <v>104</v>
      </c>
      <c r="G101" s="420" t="s">
        <v>11</v>
      </c>
      <c r="H101" s="431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15" t="str">
        <f>CONCATENATE(L24," Appropriation Change")</f>
        <v>2017 / 2018 Appropriation Change</v>
      </c>
      <c r="P101" s="42"/>
      <c r="Q101" s="314"/>
      <c r="R101" s="424" t="s">
        <v>135</v>
      </c>
      <c r="S101" s="425"/>
      <c r="T101" s="42"/>
    </row>
    <row r="102" spans="1:20" ht="27.75" customHeight="1" thickBot="1">
      <c r="A102" s="461"/>
      <c r="B102" s="462"/>
      <c r="C102" s="463"/>
      <c r="D102" s="421"/>
      <c r="E102" s="421"/>
      <c r="F102" s="414"/>
      <c r="G102" s="421"/>
      <c r="H102" s="432"/>
      <c r="I102" s="316"/>
      <c r="J102" s="191" t="s">
        <v>24</v>
      </c>
      <c r="K102" s="287" t="str">
        <f>'2a.  Simple Form Data Entry'!H156</f>
        <v>Allocation Change</v>
      </c>
      <c r="L102" s="416"/>
      <c r="P102" s="42"/>
      <c r="Q102" s="314"/>
      <c r="R102" s="426"/>
      <c r="S102" s="427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2">
        <f>'2a.  Simple Form Data Entry'!J157</f>
        <v>0</v>
      </c>
      <c r="S103" s="423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1">
        <f>'2a.  Simple Form Data Entry'!J158</f>
        <v>0</v>
      </c>
      <c r="S104" s="40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1">
        <f>'2a.  Simple Form Data Entry'!J159</f>
        <v>0</v>
      </c>
      <c r="S105" s="40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1">
        <f>'2a.  Simple Form Data Entry'!J160</f>
        <v>0</v>
      </c>
      <c r="S106" s="40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1">
        <f>'2a.  Simple Form Data Entry'!J161</f>
        <v>0</v>
      </c>
      <c r="S107" s="40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1">
        <f>'2a.  Simple Form Data Entry'!J162</f>
        <v>0</v>
      </c>
      <c r="S108" s="402"/>
      <c r="T108" s="42"/>
    </row>
    <row r="109" spans="1:20" ht="1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3">
        <f>SUM(R103:S107)</f>
        <v>0</v>
      </c>
      <c r="S109" s="404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33" t="str">
        <f>IF('2a.  Simple Form Data Entry'!G39="Y","See note 5 below.",'2a.  Simple Form Data Entry'!D43)</f>
        <v>An NPV analysis was not performed because this is a sale of property deemed surplus to the County's needs.</v>
      </c>
      <c r="C112" s="433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5"/>
    </row>
    <row r="113" spans="1:20" ht="13.5">
      <c r="A113" s="68" t="s">
        <v>112</v>
      </c>
      <c r="B113" s="428" t="s">
        <v>147</v>
      </c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5"/>
    </row>
    <row r="114" spans="1:20" ht="15" customHeight="1">
      <c r="A114" s="69" t="s">
        <v>52</v>
      </c>
      <c r="B114" s="429" t="s">
        <v>116</v>
      </c>
      <c r="C114" s="429"/>
      <c r="D114" s="429"/>
      <c r="E114" s="429"/>
      <c r="F114" s="429"/>
      <c r="G114" s="429"/>
      <c r="H114" s="429"/>
      <c r="I114" s="429"/>
      <c r="J114" s="429"/>
      <c r="K114" s="429"/>
      <c r="L114" s="429"/>
      <c r="M114" s="429"/>
      <c r="N114" s="429"/>
      <c r="O114" s="429"/>
      <c r="P114" s="429"/>
      <c r="Q114" s="429"/>
      <c r="R114" s="429"/>
      <c r="S114" s="429"/>
      <c r="T114" s="5"/>
    </row>
    <row r="115" spans="1:20" ht="13.5">
      <c r="A115" s="69" t="s">
        <v>113</v>
      </c>
      <c r="B115" s="430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0"/>
      <c r="D115" s="430"/>
      <c r="E115" s="430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  <c r="Q115" s="430"/>
      <c r="R115" s="430"/>
      <c r="S115" s="430"/>
      <c r="T115" s="5"/>
    </row>
    <row r="116" spans="1:20" ht="13.5" customHeight="1">
      <c r="A116" s="67" t="s">
        <v>114</v>
      </c>
      <c r="B116" s="419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5"/>
    </row>
    <row r="117" spans="1:20" ht="16.5" customHeight="1">
      <c r="A117" s="67"/>
      <c r="B117" s="418"/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5"/>
    </row>
    <row r="118" spans="1:19" ht="14.25" customHeight="1">
      <c r="A118" s="67"/>
      <c r="B118" s="417"/>
      <c r="C118" s="417"/>
      <c r="D118" s="417"/>
      <c r="E118" s="417"/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</row>
    <row r="119" spans="1:19" ht="13.5">
      <c r="A119" s="67"/>
      <c r="B119" s="417"/>
      <c r="C119" s="417"/>
      <c r="D119" s="417"/>
      <c r="E119" s="417"/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</row>
    <row r="120" spans="1:19" ht="12.75" customHeight="1">
      <c r="A120" s="67"/>
      <c r="B120" s="417"/>
      <c r="C120" s="417"/>
      <c r="D120" s="417"/>
      <c r="E120" s="417"/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</row>
    <row r="121" spans="1:19" ht="15" customHeight="1">
      <c r="A121" s="67"/>
      <c r="B121" s="417"/>
      <c r="C121" s="417"/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</row>
    <row r="122" spans="1:20" ht="13.5">
      <c r="A122" s="67"/>
      <c r="B122" s="417"/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5"/>
    </row>
    <row r="123" spans="1:19" ht="13.5">
      <c r="A123" s="67"/>
      <c r="B123" s="417"/>
      <c r="C123" s="417"/>
      <c r="D123" s="417"/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</row>
    <row r="124" spans="1:19" ht="13.5">
      <c r="A124" t="str">
        <f>IF('2a.  Simple Form Data Entry'!C180=""," ","6.")</f>
        <v xml:space="preserve"> </v>
      </c>
      <c r="B124" s="417"/>
      <c r="C124" s="417"/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</row>
    <row r="125" spans="1:19" ht="13.5">
      <c r="A125" s="69"/>
      <c r="B125" s="417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</row>
    <row r="126" spans="1:19" ht="13.5">
      <c r="A126" s="69"/>
      <c r="B126" s="417"/>
      <c r="C126" s="417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60" t="s">
        <v>126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148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2" t="s">
        <v>76</v>
      </c>
      <c r="E11" s="372"/>
      <c r="F11" s="373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4" t="s">
        <v>75</v>
      </c>
      <c r="E12" s="374"/>
      <c r="F12" s="375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4" t="s">
        <v>74</v>
      </c>
      <c r="E13" s="374"/>
      <c r="F13" s="375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6" t="s">
        <v>73</v>
      </c>
      <c r="E14" s="374"/>
      <c r="F14" s="375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4" t="s">
        <v>72</v>
      </c>
      <c r="E15" s="374"/>
      <c r="F15" s="375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4" t="s">
        <v>103</v>
      </c>
      <c r="E16" s="374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4" t="s">
        <v>69</v>
      </c>
      <c r="E17" s="374"/>
      <c r="F17" s="375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2" t="s">
        <v>70</v>
      </c>
      <c r="E18" s="372"/>
      <c r="F18" s="373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2" t="s">
        <v>137</v>
      </c>
      <c r="E19" s="372"/>
      <c r="F19" s="373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64" t="s">
        <v>34</v>
      </c>
      <c r="H20" s="364"/>
      <c r="I20" s="36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0" t="s">
        <v>125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90" t="s">
        <v>142</v>
      </c>
      <c r="E39" s="390"/>
      <c r="F39" s="390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0" t="s">
        <v>77</v>
      </c>
      <c r="E40" s="380"/>
      <c r="F40" s="381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0" t="s">
        <v>78</v>
      </c>
      <c r="E41" s="380"/>
      <c r="F41" s="381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4" t="s">
        <v>134</v>
      </c>
      <c r="E43" s="385"/>
      <c r="F43" s="385"/>
      <c r="G43" s="385"/>
      <c r="H43" s="385"/>
      <c r="I43" s="386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7" t="s">
        <v>99</v>
      </c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1" t="s">
        <v>20</v>
      </c>
      <c r="F57" s="371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4.5" thickBot="1">
      <c r="B58" s="210"/>
      <c r="C58" s="157"/>
      <c r="D58" s="158" t="s">
        <v>50</v>
      </c>
      <c r="E58" s="382"/>
      <c r="F58" s="38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4.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4.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4.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4.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8" t="s">
        <v>84</v>
      </c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1"/>
      <c r="D69" s="361"/>
      <c r="E69" s="361"/>
      <c r="F69" s="361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0" t="s">
        <v>85</v>
      </c>
      <c r="F71" s="380"/>
      <c r="G71" s="380"/>
      <c r="H71" s="380"/>
      <c r="I71" s="380"/>
      <c r="J71" s="380"/>
      <c r="K71" s="380"/>
      <c r="L71" s="380"/>
      <c r="M71" s="380"/>
      <c r="N71" s="180"/>
      <c r="O71" s="211"/>
    </row>
    <row r="72" spans="2:15" ht="13.5" customHeight="1">
      <c r="B72" s="210"/>
      <c r="C72" s="268" t="s">
        <v>25</v>
      </c>
      <c r="D72" s="269"/>
      <c r="E72" s="365" t="s">
        <v>86</v>
      </c>
      <c r="F72" s="365"/>
      <c r="G72" s="365"/>
      <c r="H72" s="365"/>
      <c r="I72" s="365"/>
      <c r="J72" s="365"/>
      <c r="K72" s="365"/>
      <c r="L72" s="365"/>
      <c r="M72" s="365"/>
      <c r="N72" s="181"/>
      <c r="O72" s="211"/>
    </row>
    <row r="73" spans="2:15" ht="14.5">
      <c r="B73" s="210"/>
      <c r="C73" s="268" t="s">
        <v>53</v>
      </c>
      <c r="D73" s="269"/>
      <c r="E73" s="365" t="s">
        <v>87</v>
      </c>
      <c r="F73" s="345"/>
      <c r="G73" s="345"/>
      <c r="H73" s="345"/>
      <c r="I73" s="345"/>
      <c r="J73" s="345"/>
      <c r="K73" s="345"/>
      <c r="L73" s="345"/>
      <c r="M73" s="345"/>
      <c r="N73" s="179"/>
      <c r="O73" s="211"/>
    </row>
    <row r="74" spans="2:15" ht="14.5">
      <c r="B74" s="210"/>
      <c r="C74" s="378" t="s">
        <v>55</v>
      </c>
      <c r="D74" s="378"/>
      <c r="E74" s="365" t="s">
        <v>88</v>
      </c>
      <c r="F74" s="345"/>
      <c r="G74" s="345"/>
      <c r="H74" s="345"/>
      <c r="I74" s="345"/>
      <c r="J74" s="345"/>
      <c r="K74" s="345"/>
      <c r="L74" s="345"/>
      <c r="M74" s="345"/>
      <c r="N74" s="179"/>
      <c r="O74" s="211"/>
    </row>
    <row r="75" spans="2:15" ht="14.25" customHeight="1">
      <c r="B75" s="210"/>
      <c r="C75" s="377" t="s">
        <v>56</v>
      </c>
      <c r="D75" s="377"/>
      <c r="E75" s="365" t="s">
        <v>89</v>
      </c>
      <c r="F75" s="365"/>
      <c r="G75" s="365"/>
      <c r="H75" s="365"/>
      <c r="I75" s="365"/>
      <c r="J75" s="365"/>
      <c r="K75" s="365"/>
      <c r="L75" s="365"/>
      <c r="M75" s="365"/>
      <c r="N75" s="181"/>
      <c r="O75" s="211"/>
    </row>
    <row r="76" spans="2:15" ht="14.5">
      <c r="B76" s="210"/>
      <c r="C76" s="378" t="s">
        <v>57</v>
      </c>
      <c r="D76" s="378"/>
      <c r="E76" s="365"/>
      <c r="F76" s="345"/>
      <c r="G76" s="345"/>
      <c r="H76" s="345"/>
      <c r="I76" s="345"/>
      <c r="J76" s="345"/>
      <c r="K76" s="345"/>
      <c r="L76" s="345"/>
      <c r="M76" s="345"/>
      <c r="N76" s="179"/>
      <c r="O76" s="211"/>
    </row>
    <row r="77" spans="2:15" ht="15" customHeight="1">
      <c r="B77" s="210"/>
      <c r="C77" s="379" t="s">
        <v>26</v>
      </c>
      <c r="D77" s="379"/>
      <c r="E77" s="365" t="s">
        <v>90</v>
      </c>
      <c r="F77" s="345"/>
      <c r="G77" s="345"/>
      <c r="H77" s="345"/>
      <c r="I77" s="345"/>
      <c r="J77" s="345"/>
      <c r="K77" s="345"/>
      <c r="L77" s="345"/>
      <c r="M77" s="345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51" t="s">
        <v>40</v>
      </c>
      <c r="D81" s="351"/>
      <c r="E81" s="352" t="s">
        <v>22</v>
      </c>
      <c r="F81" s="352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4.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2" t="s">
        <v>55</v>
      </c>
      <c r="D85" s="363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6" t="s">
        <v>56</v>
      </c>
      <c r="D86" s="367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2" t="s">
        <v>57</v>
      </c>
      <c r="D87" s="363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68" t="s">
        <v>26</v>
      </c>
      <c r="D88" s="369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51" t="s">
        <v>40</v>
      </c>
      <c r="D92" s="351"/>
      <c r="E92" s="352" t="s">
        <v>22</v>
      </c>
      <c r="F92" s="352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62" t="s">
        <v>55</v>
      </c>
      <c r="D96" s="363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66" t="s">
        <v>56</v>
      </c>
      <c r="D97" s="367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62" t="s">
        <v>57</v>
      </c>
      <c r="D98" s="363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68" t="s">
        <v>26</v>
      </c>
      <c r="D99" s="369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thickBot="1">
      <c r="B103" s="210"/>
      <c r="C103" s="351" t="s">
        <v>40</v>
      </c>
      <c r="D103" s="351"/>
      <c r="E103" s="352" t="s">
        <v>22</v>
      </c>
      <c r="F103" s="352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4.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thickBot="1">
      <c r="B107" s="210"/>
      <c r="C107" s="362" t="s">
        <v>55</v>
      </c>
      <c r="D107" s="36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thickBot="1">
      <c r="B108" s="210"/>
      <c r="C108" s="366" t="s">
        <v>56</v>
      </c>
      <c r="D108" s="367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thickBot="1">
      <c r="B109" s="210"/>
      <c r="C109" s="362" t="s">
        <v>57</v>
      </c>
      <c r="D109" s="36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thickBot="1">
      <c r="B110" s="210"/>
      <c r="C110" s="368" t="s">
        <v>26</v>
      </c>
      <c r="D110" s="36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thickBot="1">
      <c r="B114" s="210"/>
      <c r="C114" s="351" t="s">
        <v>40</v>
      </c>
      <c r="D114" s="351"/>
      <c r="E114" s="352" t="s">
        <v>22</v>
      </c>
      <c r="F114" s="352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4.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thickBot="1">
      <c r="B118" s="210"/>
      <c r="C118" s="353" t="s">
        <v>55</v>
      </c>
      <c r="D118" s="35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thickBot="1">
      <c r="B119" s="210"/>
      <c r="C119" s="355" t="s">
        <v>56</v>
      </c>
      <c r="D119" s="35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thickBot="1">
      <c r="B120" s="210"/>
      <c r="C120" s="353" t="s">
        <v>57</v>
      </c>
      <c r="D120" s="35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thickBot="1">
      <c r="B121" s="210"/>
      <c r="C121" s="357" t="s">
        <v>26</v>
      </c>
      <c r="D121" s="35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thickBot="1">
      <c r="B125" s="210"/>
      <c r="C125" s="351" t="s">
        <v>40</v>
      </c>
      <c r="D125" s="351"/>
      <c r="E125" s="352" t="s">
        <v>22</v>
      </c>
      <c r="F125" s="352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4.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thickBot="1">
      <c r="B129" s="210"/>
      <c r="C129" s="353" t="s">
        <v>55</v>
      </c>
      <c r="D129" s="35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thickBot="1">
      <c r="B130" s="210"/>
      <c r="C130" s="355" t="s">
        <v>56</v>
      </c>
      <c r="D130" s="35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thickBot="1">
      <c r="B131" s="210"/>
      <c r="C131" s="353" t="s">
        <v>57</v>
      </c>
      <c r="D131" s="35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thickBot="1">
      <c r="B132" s="210"/>
      <c r="C132" s="357" t="s">
        <v>26</v>
      </c>
      <c r="D132" s="35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thickBot="1">
      <c r="B136" s="210"/>
      <c r="C136" s="351" t="s">
        <v>40</v>
      </c>
      <c r="D136" s="351"/>
      <c r="E136" s="352" t="s">
        <v>22</v>
      </c>
      <c r="F136" s="352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4.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thickBot="1">
      <c r="B140" s="210"/>
      <c r="C140" s="353" t="s">
        <v>55</v>
      </c>
      <c r="D140" s="35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thickBot="1">
      <c r="B141" s="210"/>
      <c r="C141" s="355" t="s">
        <v>56</v>
      </c>
      <c r="D141" s="35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thickBot="1">
      <c r="B142" s="210"/>
      <c r="C142" s="353" t="s">
        <v>57</v>
      </c>
      <c r="D142" s="35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thickBot="1">
      <c r="B143" s="210"/>
      <c r="C143" s="357" t="s">
        <v>26</v>
      </c>
      <c r="D143" s="35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5" t="s">
        <v>100</v>
      </c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  <c r="N148" s="179"/>
      <c r="O148" s="224"/>
      <c r="P148" s="225"/>
      <c r="Q148" s="225"/>
    </row>
    <row r="149" spans="2:17" ht="15" customHeight="1">
      <c r="B149" s="210"/>
      <c r="C149" s="345" t="s">
        <v>132</v>
      </c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59" t="s">
        <v>18</v>
      </c>
      <c r="D155" s="359" t="s">
        <v>39</v>
      </c>
      <c r="E155" s="349" t="s">
        <v>23</v>
      </c>
      <c r="F155" s="349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52"/>
      <c r="D156" s="352"/>
      <c r="E156" s="350"/>
      <c r="F156" s="350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9" t="s">
        <v>146</v>
      </c>
      <c r="G171" s="340"/>
      <c r="H171" s="340"/>
      <c r="I171" s="340"/>
      <c r="J171" s="340"/>
      <c r="K171" s="340"/>
      <c r="L171" s="340"/>
      <c r="M171" s="340"/>
      <c r="N171" s="341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5" t="s">
        <v>151</v>
      </c>
      <c r="D173" s="345"/>
      <c r="E173" s="345"/>
      <c r="F173" s="345"/>
      <c r="G173" s="345"/>
      <c r="H173" s="345"/>
      <c r="I173" s="345"/>
      <c r="J173" s="345"/>
      <c r="K173" s="345"/>
      <c r="L173" s="345"/>
      <c r="M173" s="345"/>
      <c r="N173" s="179"/>
      <c r="O173" s="224"/>
    </row>
    <row r="174" spans="2:15" ht="34.5" customHeight="1" thickBot="1">
      <c r="B174" s="210"/>
      <c r="C174" s="342" t="s">
        <v>139</v>
      </c>
      <c r="D174" s="343"/>
      <c r="E174" s="343"/>
      <c r="F174" s="343"/>
      <c r="G174" s="343"/>
      <c r="H174" s="343"/>
      <c r="I174" s="343"/>
      <c r="J174" s="343"/>
      <c r="K174" s="343"/>
      <c r="L174" s="343"/>
      <c r="M174" s="343"/>
      <c r="N174" s="344"/>
      <c r="O174" s="224"/>
    </row>
    <row r="175" spans="2:15" ht="34.5" customHeight="1" thickBot="1">
      <c r="B175" s="210"/>
      <c r="C175" s="346" t="s">
        <v>123</v>
      </c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8"/>
      <c r="O175" s="224"/>
    </row>
    <row r="176" spans="2:15" ht="34.5" customHeight="1" thickBot="1">
      <c r="B176" s="210"/>
      <c r="C176" s="346" t="s">
        <v>123</v>
      </c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8"/>
      <c r="O176" s="224"/>
    </row>
    <row r="177" spans="2:15" ht="34.5" customHeight="1" thickBot="1">
      <c r="B177" s="210"/>
      <c r="C177" s="346" t="s">
        <v>123</v>
      </c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8"/>
      <c r="O177" s="224"/>
    </row>
    <row r="178" spans="2:15" ht="34.5" customHeight="1" thickBot="1">
      <c r="B178" s="210"/>
      <c r="C178" s="346" t="s">
        <v>123</v>
      </c>
      <c r="D178" s="347"/>
      <c r="E178" s="347"/>
      <c r="F178" s="347"/>
      <c r="G178" s="347"/>
      <c r="H178" s="347"/>
      <c r="I178" s="347"/>
      <c r="J178" s="347"/>
      <c r="K178" s="347"/>
      <c r="L178" s="347"/>
      <c r="M178" s="347"/>
      <c r="N178" s="34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5" t="s">
        <v>138</v>
      </c>
      <c r="D180" s="345"/>
      <c r="E180" s="345"/>
      <c r="F180" s="345"/>
      <c r="G180" s="345"/>
      <c r="H180" s="345"/>
      <c r="I180" s="345"/>
      <c r="J180" s="345"/>
      <c r="K180" s="345"/>
      <c r="L180" s="345"/>
      <c r="M180" s="345"/>
      <c r="N180" s="116"/>
      <c r="O180" s="211"/>
    </row>
    <row r="181" spans="2:15" ht="14.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38"/>
      <c r="O203" s="338"/>
      <c r="P203" s="338"/>
      <c r="Q203" s="338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34" t="s">
        <v>49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1" t="s">
        <v>31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1"/>
    </row>
    <row r="4" spans="1:20" ht="3" customHeight="1" thickBot="1" thickTop="1">
      <c r="A4" s="445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1"/>
    </row>
    <row r="5" spans="1:19" ht="13.5">
      <c r="A5" s="455" t="s">
        <v>7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4"/>
    </row>
    <row r="6" spans="1:20" ht="13.5">
      <c r="A6" s="451" t="s">
        <v>0</v>
      </c>
      <c r="B6" s="452"/>
      <c r="C6" s="450" t="str">
        <f>IF('2b.  Complex Form Data Entry'!G11="","   ",'2b.  Complex Form Data Entry'!G11)</f>
        <v xml:space="preserve">   </v>
      </c>
      <c r="D6" s="450"/>
      <c r="E6" s="450"/>
      <c r="F6" s="450"/>
      <c r="G6" s="450"/>
      <c r="H6" s="450"/>
      <c r="I6" s="450"/>
      <c r="J6" s="450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6" t="s">
        <v>149</v>
      </c>
      <c r="B7" s="447"/>
      <c r="C7" s="457" t="str">
        <f>IF('2b.  Complex Form Data Entry'!G12="","   ",'2b.  Complex Form Data Entry'!G12)</f>
        <v xml:space="preserve">   </v>
      </c>
      <c r="D7" s="457"/>
      <c r="E7" s="457"/>
      <c r="F7" s="457"/>
      <c r="G7" s="457"/>
      <c r="H7" s="457"/>
      <c r="I7" s="457"/>
      <c r="J7" s="457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8" t="s">
        <v>2</v>
      </c>
      <c r="B8" s="449"/>
      <c r="C8" s="292" t="str">
        <f>IF('2b.  Complex Form Data Entry'!G15="","   ",'2b.  Complex Form Data Entry'!G15)</f>
        <v xml:space="preserve">   </v>
      </c>
      <c r="E8" s="292"/>
      <c r="F8" s="449" t="s">
        <v>8</v>
      </c>
      <c r="G8" s="449"/>
      <c r="H8" s="329" t="str">
        <f>IF('2b.  Complex Form Data Entry'!G15=""," ",'2b.  Complex Form Data Entry'!G16)</f>
        <v xml:space="preserve"> </v>
      </c>
      <c r="I8" s="292"/>
      <c r="J8" s="292"/>
      <c r="L8" s="447" t="s">
        <v>10</v>
      </c>
      <c r="M8" s="447"/>
      <c r="N8" s="447"/>
      <c r="O8" s="447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8" t="s">
        <v>3</v>
      </c>
      <c r="B9" s="449"/>
      <c r="C9" s="295"/>
      <c r="D9" s="292"/>
      <c r="E9" s="292"/>
      <c r="F9" s="449" t="s">
        <v>13</v>
      </c>
      <c r="G9" s="449"/>
      <c r="H9" s="292"/>
      <c r="I9" s="292"/>
      <c r="J9" s="292"/>
      <c r="L9" s="447" t="s">
        <v>9</v>
      </c>
      <c r="M9" s="447"/>
      <c r="N9" s="447"/>
      <c r="O9" s="447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148</v>
      </c>
      <c r="B10" s="331"/>
      <c r="C10" s="441" t="str">
        <f>IF('2b.  Complex Form Data Entry'!G10=""," ",'2b.  Complex Form Data Entry'!G10)</f>
        <v xml:space="preserve"> </v>
      </c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2"/>
      <c r="T10" s="11"/>
    </row>
    <row r="11" spans="1:20" ht="13" thickBot="1">
      <c r="A11" s="332"/>
      <c r="B11" s="33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1" t="s">
        <v>14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6" t="s">
        <v>32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0" t="s">
        <v>143</v>
      </c>
      <c r="B17" s="440"/>
      <c r="C17" s="440"/>
      <c r="D17" s="440"/>
      <c r="E17" s="464" t="str">
        <f>IF('2b.  Complex Form Data Entry'!G39="N","NA",'2b.  Complex Form Data Entry'!G40)</f>
        <v>NA</v>
      </c>
      <c r="F17" s="465"/>
      <c r="G17" s="466"/>
      <c r="H17" s="399" t="s">
        <v>150</v>
      </c>
      <c r="I17" s="400"/>
      <c r="J17" s="400"/>
      <c r="K17" s="400"/>
      <c r="L17" s="400"/>
      <c r="M17" s="400"/>
      <c r="N17" s="310"/>
      <c r="O17" s="464" t="str">
        <f>IF('2b.  Complex Form Data Entry'!G39="N","NA",'2b.  Complex Form Data Entry'!G41)</f>
        <v>NA</v>
      </c>
      <c r="P17" s="465"/>
      <c r="Q17" s="465"/>
      <c r="R17" s="465"/>
      <c r="S17" s="46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6" t="s">
        <v>33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5" t="str">
        <f>IF('2b.  Complex Form Data Entry'!E80="","   ",'2b.  Complex Form Data Entry'!E80)</f>
        <v xml:space="preserve">   </v>
      </c>
      <c r="B35" s="406"/>
      <c r="C35" s="407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5" t="s">
        <v>55</v>
      </c>
      <c r="C39" s="396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7" t="s">
        <v>56</v>
      </c>
      <c r="C40" s="398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5" t="s">
        <v>57</v>
      </c>
      <c r="C41" s="396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1" t="s">
        <v>26</v>
      </c>
      <c r="C42" s="41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8" t="str">
        <f>IF('2b.  Complex Form Data Entry'!E91="","   ",'2b.  Complex Form Data Entry'!E91)</f>
        <v xml:space="preserve">   </v>
      </c>
      <c r="B45" s="409"/>
      <c r="C45" s="410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5" t="s">
        <v>55</v>
      </c>
      <c r="C49" s="396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7" t="s">
        <v>56</v>
      </c>
      <c r="C50" s="398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5" t="s">
        <v>57</v>
      </c>
      <c r="C51" s="396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1" t="s">
        <v>26</v>
      </c>
      <c r="C52" s="41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8" t="str">
        <f>IF('2b.  Complex Form Data Entry'!E102="","   ",'2b.  Complex Form Data Entry'!E102)</f>
        <v xml:space="preserve">   </v>
      </c>
      <c r="B55" s="409"/>
      <c r="C55" s="410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5" t="s">
        <v>55</v>
      </c>
      <c r="C59" s="396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7" t="s">
        <v>56</v>
      </c>
      <c r="C60" s="398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5" t="s">
        <v>57</v>
      </c>
      <c r="C61" s="396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1" t="s">
        <v>26</v>
      </c>
      <c r="C62" s="41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8" t="str">
        <f>IF('2b.  Complex Form Data Entry'!E113="","   ",'2b.  Complex Form Data Entry'!E113)</f>
        <v xml:space="preserve">   </v>
      </c>
      <c r="B65" s="409"/>
      <c r="C65" s="410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5" t="s">
        <v>55</v>
      </c>
      <c r="C69" s="396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7" t="s">
        <v>56</v>
      </c>
      <c r="C70" s="398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5" t="s">
        <v>57</v>
      </c>
      <c r="C71" s="396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1" t="s">
        <v>26</v>
      </c>
      <c r="C72" s="41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8" t="str">
        <f>IF('2b.  Complex Form Data Entry'!E124="","   ",'2b.  Complex Form Data Entry'!E124)</f>
        <v xml:space="preserve">   </v>
      </c>
      <c r="B75" s="409"/>
      <c r="C75" s="410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5" t="s">
        <v>55</v>
      </c>
      <c r="C79" s="396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7" t="s">
        <v>56</v>
      </c>
      <c r="C80" s="398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5" t="s">
        <v>57</v>
      </c>
      <c r="C81" s="396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11" t="s">
        <v>26</v>
      </c>
      <c r="C82" s="41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8" t="str">
        <f>IF('2b.  Complex Form Data Entry'!E135="","   ",'2b.  Complex Form Data Entry'!E135)</f>
        <v xml:space="preserve">   </v>
      </c>
      <c r="B85" s="409"/>
      <c r="C85" s="410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5" t="s">
        <v>55</v>
      </c>
      <c r="C89" s="396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7" t="s">
        <v>56</v>
      </c>
      <c r="C90" s="398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5" t="s">
        <v>57</v>
      </c>
      <c r="C91" s="396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11" t="s">
        <v>26</v>
      </c>
      <c r="C92" s="41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34" t="s">
        <v>133</v>
      </c>
      <c r="B97" s="434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1" t="s">
        <v>31</v>
      </c>
      <c r="B99" s="391"/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1"/>
    </row>
    <row r="100" spans="1:20" ht="3" customHeight="1" thickBot="1" thickTop="1">
      <c r="A100" s="445"/>
      <c r="B100" s="446"/>
      <c r="C100" s="446"/>
      <c r="D100" s="446"/>
      <c r="E100" s="446"/>
      <c r="F100" s="446"/>
      <c r="G100" s="446"/>
      <c r="H100" s="446"/>
      <c r="I100" s="446"/>
      <c r="J100" s="446"/>
      <c r="K100" s="446"/>
      <c r="L100" s="446"/>
      <c r="M100" s="446"/>
      <c r="N100" s="446"/>
      <c r="O100" s="446"/>
      <c r="P100" s="446"/>
      <c r="Q100" s="446"/>
      <c r="R100" s="446"/>
      <c r="S100" s="446"/>
      <c r="T100" s="1"/>
    </row>
    <row r="101" spans="1:19" ht="13.5">
      <c r="A101" s="455" t="s">
        <v>7</v>
      </c>
      <c r="B101" s="453"/>
      <c r="C101" s="453"/>
      <c r="D101" s="453"/>
      <c r="E101" s="453"/>
      <c r="F101" s="453"/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3"/>
      <c r="R101" s="453"/>
      <c r="S101" s="454"/>
    </row>
    <row r="102" spans="1:20" ht="13.5">
      <c r="A102" s="451" t="s">
        <v>0</v>
      </c>
      <c r="B102" s="452"/>
      <c r="C102" s="450" t="str">
        <f>IF('2b.  Complex Form Data Entry'!G11="","   ",'2b.  Complex Form Data Entry'!G11)</f>
        <v xml:space="preserve">   </v>
      </c>
      <c r="D102" s="450"/>
      <c r="E102" s="450"/>
      <c r="F102" s="450"/>
      <c r="G102" s="450"/>
      <c r="H102" s="450"/>
      <c r="I102" s="450"/>
      <c r="J102" s="450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6" t="s">
        <v>149</v>
      </c>
      <c r="B103" s="447"/>
      <c r="C103" s="457" t="str">
        <f>IF('2b.  Complex Form Data Entry'!G12="","   ",'2b.  Complex Form Data Entry'!G12)</f>
        <v xml:space="preserve">   </v>
      </c>
      <c r="D103" s="457"/>
      <c r="E103" s="457"/>
      <c r="F103" s="457"/>
      <c r="G103" s="457"/>
      <c r="H103" s="457"/>
      <c r="I103" s="457"/>
      <c r="J103" s="457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8" t="s">
        <v>2</v>
      </c>
      <c r="B104" s="449"/>
      <c r="C104" s="298" t="str">
        <f>IF('2b.  Complex Form Data Entry'!G15="","   ",'2b.  Complex Form Data Entry'!G15)</f>
        <v xml:space="preserve">   </v>
      </c>
      <c r="E104" s="298"/>
      <c r="F104" s="449" t="s">
        <v>8</v>
      </c>
      <c r="G104" s="449"/>
      <c r="H104" s="329" t="str">
        <f>IF('2b.  Complex Form Data Entry'!G15=""," ",'2b.  Complex Form Data Entry'!G16)</f>
        <v xml:space="preserve"> </v>
      </c>
      <c r="I104" s="298"/>
      <c r="J104" s="298"/>
      <c r="L104" s="447" t="s">
        <v>10</v>
      </c>
      <c r="M104" s="447"/>
      <c r="N104" s="447"/>
      <c r="O104" s="447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8" t="s">
        <v>3</v>
      </c>
      <c r="B105" s="449"/>
      <c r="C105" s="300"/>
      <c r="D105" s="298"/>
      <c r="E105" s="298"/>
      <c r="F105" s="449" t="s">
        <v>13</v>
      </c>
      <c r="G105" s="449"/>
      <c r="H105" s="298"/>
      <c r="I105" s="298"/>
      <c r="J105" s="298"/>
      <c r="L105" s="447" t="s">
        <v>9</v>
      </c>
      <c r="M105" s="447"/>
      <c r="N105" s="447"/>
      <c r="O105" s="447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148</v>
      </c>
      <c r="B106" s="331"/>
      <c r="C106" s="441" t="str">
        <f>IF('2b.  Complex Form Data Entry'!G10=""," ",'2b.  Complex Form Data Entry'!G10)</f>
        <v xml:space="preserve"> </v>
      </c>
      <c r="D106" s="441"/>
      <c r="E106" s="441"/>
      <c r="F106" s="441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2"/>
      <c r="T106" s="11"/>
    </row>
    <row r="107" spans="1:20" ht="13" thickBot="1">
      <c r="A107" s="332"/>
      <c r="B107" s="333"/>
      <c r="C107" s="443"/>
      <c r="D107" s="443"/>
      <c r="E107" s="443"/>
      <c r="F107" s="443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4"/>
      <c r="T107" s="11"/>
    </row>
    <row r="108" spans="1:20" ht="18.75" customHeight="1" thickBot="1" thickTop="1">
      <c r="A108" s="435" t="s">
        <v>15</v>
      </c>
      <c r="B108" s="435"/>
      <c r="C108" s="435"/>
      <c r="D108" s="435"/>
      <c r="E108" s="435"/>
      <c r="F108" s="43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8" t="s">
        <v>18</v>
      </c>
      <c r="B112" s="459"/>
      <c r="C112" s="460"/>
      <c r="D112" s="420" t="s">
        <v>19</v>
      </c>
      <c r="E112" s="420" t="s">
        <v>5</v>
      </c>
      <c r="F112" s="413" t="s">
        <v>104</v>
      </c>
      <c r="G112" s="420" t="s">
        <v>11</v>
      </c>
      <c r="H112" s="431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15" t="str">
        <f>CONCATENATE(L34," Appropriation Change")</f>
        <v>2015 / 2016 Appropriation Change</v>
      </c>
      <c r="O112" s="303"/>
      <c r="P112" s="303"/>
      <c r="Q112" s="303"/>
      <c r="R112" s="424" t="s">
        <v>136</v>
      </c>
      <c r="S112" s="425"/>
      <c r="T112" s="42"/>
    </row>
    <row r="113" spans="1:20" ht="37.5" customHeight="1" thickBot="1">
      <c r="A113" s="461"/>
      <c r="B113" s="462"/>
      <c r="C113" s="463"/>
      <c r="D113" s="421"/>
      <c r="E113" s="421"/>
      <c r="F113" s="414"/>
      <c r="G113" s="421"/>
      <c r="H113" s="432"/>
      <c r="I113" s="316"/>
      <c r="J113" s="191" t="s">
        <v>24</v>
      </c>
      <c r="K113" s="287" t="str">
        <f>'2b.  Complex Form Data Entry'!H156</f>
        <v>Allocation Change</v>
      </c>
      <c r="L113" s="416"/>
      <c r="O113" s="303"/>
      <c r="P113" s="303"/>
      <c r="Q113" s="303"/>
      <c r="R113" s="426"/>
      <c r="S113" s="427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8">
        <f>'2b.  Complex Form Data Entry'!J157</f>
        <v>0</v>
      </c>
      <c r="S114" s="469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8">
        <f>'2b.  Complex Form Data Entry'!J158</f>
        <v>0</v>
      </c>
      <c r="S115" s="469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8">
        <f>'2b.  Complex Form Data Entry'!J159</f>
        <v>0</v>
      </c>
      <c r="S116" s="469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8">
        <f>'2b.  Complex Form Data Entry'!J160</f>
        <v>0</v>
      </c>
      <c r="S117" s="469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8">
        <f>'2b.  Complex Form Data Entry'!J161</f>
        <v>0</v>
      </c>
      <c r="S118" s="469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8">
        <f>'2b.  Complex Form Data Entry'!J162</f>
        <v>0</v>
      </c>
      <c r="S119" s="469"/>
      <c r="T119" s="42"/>
    </row>
    <row r="120" spans="1:20" ht="1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0">
        <f>SUM(R114:S119)</f>
        <v>0</v>
      </c>
      <c r="S120" s="471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33" t="str">
        <f>IF('2b.  Complex Form Data Entry'!G39="Y","See note 5 below.",'2b.  Complex Form Data Entry'!D43)</f>
        <v>An NPV analysis was not performed because …</v>
      </c>
      <c r="C123" s="433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3"/>
      <c r="S123" s="433"/>
      <c r="T123" s="5"/>
    </row>
    <row r="124" spans="1:20" ht="13.5">
      <c r="A124" s="68" t="s">
        <v>112</v>
      </c>
      <c r="B124" s="428" t="s">
        <v>147</v>
      </c>
      <c r="C124" s="428"/>
      <c r="D124" s="428"/>
      <c r="E124" s="428"/>
      <c r="F124" s="428"/>
      <c r="G124" s="428"/>
      <c r="H124" s="428"/>
      <c r="I124" s="428"/>
      <c r="J124" s="428"/>
      <c r="K124" s="428"/>
      <c r="L124" s="428"/>
      <c r="M124" s="428"/>
      <c r="N124" s="428"/>
      <c r="O124" s="428"/>
      <c r="P124" s="428"/>
      <c r="Q124" s="428"/>
      <c r="R124" s="428"/>
      <c r="S124" s="428"/>
      <c r="T124" s="5"/>
    </row>
    <row r="125" spans="1:20" ht="14.25" customHeight="1">
      <c r="A125" s="69" t="s">
        <v>52</v>
      </c>
      <c r="B125" s="467" t="s">
        <v>116</v>
      </c>
      <c r="C125" s="467"/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5"/>
    </row>
    <row r="126" spans="1:20" ht="16.5" customHeight="1">
      <c r="A126" s="69" t="s">
        <v>113</v>
      </c>
      <c r="B126" s="430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0"/>
      <c r="D126" s="430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430"/>
      <c r="T126" s="5"/>
    </row>
    <row r="127" spans="1:20" ht="14.25" customHeight="1">
      <c r="A127" s="67" t="s">
        <v>114</v>
      </c>
      <c r="B127" s="419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19"/>
      <c r="D127" s="419"/>
      <c r="E127" s="419"/>
      <c r="F127" s="419"/>
      <c r="G127" s="419"/>
      <c r="H127" s="419"/>
      <c r="I127" s="419"/>
      <c r="J127" s="419"/>
      <c r="K127" s="419"/>
      <c r="L127" s="419"/>
      <c r="M127" s="419"/>
      <c r="N127" s="419"/>
      <c r="O127" s="419"/>
      <c r="P127" s="419"/>
      <c r="Q127" s="419"/>
      <c r="R127" s="419"/>
      <c r="S127" s="419"/>
      <c r="T127" s="5"/>
    </row>
    <row r="128" spans="1:20" ht="16.5" customHeight="1">
      <c r="A128" s="67" t="s">
        <v>118</v>
      </c>
      <c r="B128" s="418" t="s">
        <v>111</v>
      </c>
      <c r="C128" s="418"/>
      <c r="D128" s="418"/>
      <c r="E128" s="418"/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5"/>
    </row>
    <row r="129" spans="1:19" ht="14.25" customHeight="1">
      <c r="A129" s="67"/>
      <c r="B129" s="417" t="str">
        <f>'2b.  Complex Form Data Entry'!C174</f>
        <v>-</v>
      </c>
      <c r="C129" s="417"/>
      <c r="D129" s="417"/>
      <c r="E129" s="417"/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</row>
    <row r="130" spans="1:19" ht="13.5">
      <c r="A130" s="67"/>
      <c r="B130" s="417" t="str">
        <f>'2b.  Complex Form Data Entry'!C175</f>
        <v xml:space="preserve">- </v>
      </c>
      <c r="C130" s="417"/>
      <c r="D130" s="417"/>
      <c r="E130" s="417"/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</row>
    <row r="131" spans="1:19" ht="12.75" customHeight="1">
      <c r="A131" s="67"/>
      <c r="B131" s="417" t="str">
        <f>'2b.  Complex Form Data Entry'!C176</f>
        <v xml:space="preserve">- </v>
      </c>
      <c r="C131" s="417"/>
      <c r="D131" s="417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</row>
    <row r="132" spans="1:19" ht="15" customHeight="1">
      <c r="A132" s="67"/>
      <c r="B132" s="417" t="str">
        <f>'2b.  Complex Form Data Entry'!C177</f>
        <v xml:space="preserve">- </v>
      </c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</row>
    <row r="133" spans="1:20" ht="13.5">
      <c r="A133" s="67"/>
      <c r="B133" s="417" t="str">
        <f>'2b.  Complex Form Data Entry'!C178</f>
        <v xml:space="preserve">- </v>
      </c>
      <c r="C133" s="417"/>
      <c r="D133" s="417"/>
      <c r="E133" s="417"/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5"/>
    </row>
    <row r="134" spans="1:19" ht="13.5">
      <c r="A134" s="67"/>
      <c r="B134" s="417"/>
      <c r="C134" s="417"/>
      <c r="D134" s="417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</row>
    <row r="135" spans="1:19" ht="13.5">
      <c r="A135" t="str">
        <f>IF('2b.  Complex Form Data Entry'!C181=""," ","6.")</f>
        <v xml:space="preserve"> </v>
      </c>
      <c r="B135" s="417"/>
      <c r="C135" s="417"/>
      <c r="D135" s="417"/>
      <c r="E135" s="417"/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</row>
    <row r="136" spans="1:19" ht="13.5">
      <c r="A136" s="69"/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</row>
    <row r="137" spans="1:19" ht="13.5">
      <c r="A137" s="69"/>
      <c r="B137" s="417"/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3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BCB61E4A4E32649B1237591E6F177C2" ma:contentTypeVersion="12" ma:contentTypeDescription="" ma:contentTypeScope="" ma:versionID="450fb8d4a1b174ab2e0ca39c2cbee0fc">
  <xsd:schema xmlns:xsd="http://www.w3.org/2001/XMLSchema" xmlns:xs="http://www.w3.org/2001/XMLSchema" xmlns:p="http://schemas.microsoft.com/office/2006/metadata/properties" xmlns:ns2="308dc21f-8940-46b7-9ee9-f86b439897b1" xmlns:ns3="cc811197-5a73-4d86-a206-c117da05ddaa" xmlns:ns4="5169e71c-d027-42bd-a2de-8c73588c2b58" targetNamespace="http://schemas.microsoft.com/office/2006/metadata/properties" ma:root="true" ma:fieldsID="1784f4cd08da51c7b39d6b0e1f619e41" ns2:_="" ns3:_="" ns4:_="">
    <xsd:import namespace="308dc21f-8940-46b7-9ee9-f86b439897b1"/>
    <xsd:import namespace="cc811197-5a73-4d86-a206-c117da05ddaa"/>
    <xsd:import namespace="5169e71c-d027-42bd-a2de-8c73588c2b58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9e71c-d027-42bd-a2de-8c73588c2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cc811197-5a73-4d86-a206-c117da05ddaa"/>
    <ds:schemaRef ds:uri="http://schemas.openxmlformats.org/package/2006/metadata/core-properties"/>
    <ds:schemaRef ds:uri="http://purl.org/dc/dcmitype/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purl.org/dc/terms/"/>
    <ds:schemaRef ds:uri="5169e71c-d027-42bd-a2de-8c73588c2b5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1A9C64-8351-47B1-ACC0-4EBDA141D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5169e71c-d027-42bd-a2de-8c73588c2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Harrison, Shelley</cp:lastModifiedBy>
  <cp:lastPrinted>2015-03-19T18:52:03Z</cp:lastPrinted>
  <dcterms:created xsi:type="dcterms:W3CDTF">1999-06-02T23:29:55Z</dcterms:created>
  <dcterms:modified xsi:type="dcterms:W3CDTF">2017-08-02T21:28:21Z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28ee7c7a-1b77-45cf-b4c2-097a40eedd66</vt:lpwstr>
  </property>
  <property fmtid="{D5CDD505-2E9C-101B-9397-08002B2CF9AE}" pid="4" name="ContentTypeId">
    <vt:lpwstr>0x010100D03C1FEDB24A304B88B22491CFC09769007BCB61E4A4E32649B1237591E6F177C2</vt:lpwstr>
  </property>
</Properties>
</file>