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9375" windowHeight="4245" activeTab="0"/>
  </bookViews>
  <sheets>
    <sheet name="Fiscal Note" sheetId="1" r:id="rId1"/>
  </sheets>
  <definedNames>
    <definedName name="_xlnm.Print_Area" localSheetId="0">'Fiscal Note'!$A$1:$G$46</definedName>
  </definedNames>
  <calcPr fullCalcOnLoad="1"/>
</workbook>
</file>

<file path=xl/sharedStrings.xml><?xml version="1.0" encoding="utf-8"?>
<sst xmlns="http://schemas.openxmlformats.org/spreadsheetml/2006/main" count="63" uniqueCount="51">
  <si>
    <t xml:space="preserve">Title:   </t>
  </si>
  <si>
    <t xml:space="preserve">Affected Agency and/or Agencies:   </t>
  </si>
  <si>
    <t xml:space="preserve">Note Prepared By:  </t>
  </si>
  <si>
    <t xml:space="preserve">TOTAL </t>
  </si>
  <si>
    <t>Department</t>
  </si>
  <si>
    <t>TOTAL</t>
  </si>
  <si>
    <t>Fund Code</t>
  </si>
  <si>
    <t>Revenue Source</t>
  </si>
  <si>
    <t xml:space="preserve">Ordinance/Motion:  </t>
  </si>
  <si>
    <t>Description of request:</t>
  </si>
  <si>
    <t>2017/2018</t>
  </si>
  <si>
    <t>2019/2020</t>
  </si>
  <si>
    <t>Date Prepared:</t>
  </si>
  <si>
    <t>Agency</t>
  </si>
  <si>
    <t>Notes and Assumptions:</t>
  </si>
  <si>
    <t>2017/2018 FISCAL NOTE</t>
  </si>
  <si>
    <t>2021/2022</t>
  </si>
  <si>
    <t>Various-purpose LTGO Bond Ordinance</t>
  </si>
  <si>
    <t>Nigel Lewis</t>
  </si>
  <si>
    <t>Bond Proceeds to (in millions):</t>
  </si>
  <si>
    <t xml:space="preserve">Expenditures by Categories (in millions) </t>
  </si>
  <si>
    <t>Debt Service</t>
  </si>
  <si>
    <t>Does this legislation require a budget supplemental?  No</t>
  </si>
  <si>
    <t xml:space="preserve">Bonds </t>
  </si>
  <si>
    <t>KCIT Capital</t>
  </si>
  <si>
    <t>FMD Capital BR&amp;R</t>
  </si>
  <si>
    <t xml:space="preserve">FMD Capital MMRF </t>
  </si>
  <si>
    <t>FMD Capital BR&amp;R (FRED)</t>
  </si>
  <si>
    <t>Solid Waste Fund (FRED)</t>
  </si>
  <si>
    <t>Parks CIP (FRED)</t>
  </si>
  <si>
    <t>Risk Abatement Fund</t>
  </si>
  <si>
    <t>Public Works Equipment (FRED)</t>
  </si>
  <si>
    <t>General Fund</t>
  </si>
  <si>
    <t>Executive</t>
  </si>
  <si>
    <t>FMD Internal Service Fund</t>
  </si>
  <si>
    <t>DES</t>
  </si>
  <si>
    <t xml:space="preserve">Solid Waste </t>
  </si>
  <si>
    <t>DNRP</t>
  </si>
  <si>
    <t>BRC</t>
  </si>
  <si>
    <t>Fleet Administration</t>
  </si>
  <si>
    <t>Transportation</t>
  </si>
  <si>
    <t>Parks</t>
  </si>
  <si>
    <t>each liable fund to LTGO Fund 8400, from which the actual debt service payments are made.</t>
  </si>
  <si>
    <t>Projected Debt Service Expenditures from (in millions):</t>
  </si>
  <si>
    <t xml:space="preserve">2.  The actual debt service payments will be determined on the day that the bonds are sold.  For this fiscal note, the </t>
  </si>
  <si>
    <t>projected debt service payments are based on the interest rates assumed in the Adopted 2017/2018 Budget.</t>
  </si>
  <si>
    <t>1.  Bond proceeds will be deposited directly into each fund identified.  Debt service payments will be transferred from</t>
  </si>
  <si>
    <t xml:space="preserve">Note Reviewed By:  Aaron Rubardt   </t>
  </si>
  <si>
    <t>0010</t>
  </si>
  <si>
    <t>Date Reviewed:</t>
  </si>
  <si>
    <t xml:space="preserve">This legislation allows the county to sell bonds and incur long-term indebtedness to support various capital projects.   The proceeds of the bonds will fund two facilities projects, four IT projects, ten energy efficiency projects as part of the Fund to Reduce Energy Demand (FRED) program, and the Dolan Settlement.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</si>
</sst>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0" xfId="0" applyNumberFormat="1" applyFont="1" applyAlignment="1">
      <alignment/>
    </xf>
    <xf numFmtId="0" fontId="4" fillId="0" borderId="19"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0" fontId="4" fillId="0" borderId="22" xfId="0" applyFont="1" applyBorder="1" applyAlignment="1">
      <alignment horizontal="center" wrapText="1"/>
    </xf>
    <xf numFmtId="0" fontId="4" fillId="0" borderId="28"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29" xfId="0" applyFont="1" applyFill="1" applyBorder="1" applyAlignment="1">
      <alignment horizontal="center" wrapText="1"/>
    </xf>
    <xf numFmtId="0" fontId="4" fillId="0" borderId="30" xfId="0" applyFont="1" applyBorder="1" applyAlignment="1">
      <alignment horizontal="center" wrapText="1"/>
    </xf>
    <xf numFmtId="0" fontId="4" fillId="0" borderId="30" xfId="0" applyFont="1" applyBorder="1" applyAlignment="1" quotePrefix="1">
      <alignment horizontal="center" wrapText="1"/>
    </xf>
    <xf numFmtId="164" fontId="4" fillId="0" borderId="30"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29" xfId="0" applyFont="1" applyBorder="1" applyAlignment="1">
      <alignment horizontal="center" wrapText="1"/>
    </xf>
    <xf numFmtId="0" fontId="4" fillId="0" borderId="29"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2" xfId="0" applyFont="1" applyBorder="1" applyAlignment="1">
      <alignment/>
    </xf>
    <xf numFmtId="3" fontId="6" fillId="0" borderId="32" xfId="0" applyNumberFormat="1" applyFont="1" applyBorder="1" applyAlignment="1">
      <alignment/>
    </xf>
    <xf numFmtId="0" fontId="7" fillId="0" borderId="0" xfId="0" applyFont="1" applyAlignment="1">
      <alignment horizontal="centerContinuous"/>
    </xf>
    <xf numFmtId="168" fontId="4" fillId="0" borderId="30" xfId="0" applyNumberFormat="1" applyFont="1" applyBorder="1" applyAlignment="1">
      <alignment/>
    </xf>
    <xf numFmtId="168" fontId="4" fillId="0" borderId="33" xfId="0" applyNumberFormat="1" applyFont="1" applyBorder="1" applyAlignment="1">
      <alignment/>
    </xf>
    <xf numFmtId="168" fontId="6" fillId="0" borderId="31" xfId="0" applyNumberFormat="1" applyFont="1" applyBorder="1" applyAlignment="1">
      <alignment/>
    </xf>
    <xf numFmtId="168" fontId="6" fillId="0" borderId="34" xfId="0" applyNumberFormat="1" applyFont="1" applyBorder="1" applyAlignment="1">
      <alignment/>
    </xf>
    <xf numFmtId="168" fontId="4" fillId="0" borderId="30" xfId="0" applyNumberFormat="1" applyFont="1" applyBorder="1" applyAlignment="1">
      <alignment horizontal="right"/>
    </xf>
    <xf numFmtId="168" fontId="4" fillId="0" borderId="33" xfId="0" applyNumberFormat="1" applyFont="1" applyBorder="1" applyAlignment="1">
      <alignment horizontal="right"/>
    </xf>
    <xf numFmtId="4" fontId="4" fillId="0" borderId="30" xfId="0" applyNumberFormat="1" applyFont="1" applyBorder="1" applyAlignment="1">
      <alignment/>
    </xf>
    <xf numFmtId="4" fontId="4" fillId="0" borderId="30" xfId="0" applyNumberFormat="1" applyFont="1" applyBorder="1" applyAlignment="1">
      <alignment horizontal="right"/>
    </xf>
    <xf numFmtId="4" fontId="6" fillId="0" borderId="31" xfId="0" applyNumberFormat="1" applyFont="1" applyBorder="1" applyAlignment="1">
      <alignment/>
    </xf>
    <xf numFmtId="4" fontId="4" fillId="0" borderId="30" xfId="0" applyNumberFormat="1" applyFont="1" applyBorder="1" applyAlignment="1">
      <alignment wrapText="1"/>
    </xf>
    <xf numFmtId="4" fontId="4" fillId="0" borderId="33" xfId="0" applyNumberFormat="1" applyFont="1" applyBorder="1" applyAlignment="1">
      <alignment/>
    </xf>
    <xf numFmtId="4" fontId="6" fillId="0" borderId="34" xfId="0" applyNumberFormat="1" applyFont="1" applyBorder="1" applyAlignment="1">
      <alignment/>
    </xf>
    <xf numFmtId="4" fontId="4" fillId="0" borderId="33" xfId="0" applyNumberFormat="1" applyFont="1" applyBorder="1" applyAlignment="1">
      <alignment wrapText="1"/>
    </xf>
    <xf numFmtId="14" fontId="4" fillId="0" borderId="0" xfId="0" applyNumberFormat="1" applyFont="1" applyBorder="1" applyAlignment="1">
      <alignment horizontal="center"/>
    </xf>
    <xf numFmtId="14" fontId="4" fillId="0" borderId="16" xfId="0" applyNumberFormat="1" applyFont="1" applyBorder="1" applyAlignment="1">
      <alignment horizontal="center"/>
    </xf>
    <xf numFmtId="0" fontId="4" fillId="33" borderId="35"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37"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33" borderId="40"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6"/>
  <sheetViews>
    <sheetView tabSelected="1" view="pageBreakPreview" zoomScale="60" workbookViewId="0" topLeftCell="A1">
      <selection activeCell="A45" sqref="A45"/>
    </sheetView>
  </sheetViews>
  <sheetFormatPr defaultColWidth="9.140625" defaultRowHeight="12.75"/>
  <cols>
    <col min="1" max="1" width="16.7109375" style="0" customWidth="1"/>
    <col min="2" max="2" width="13.421875" style="0" customWidth="1"/>
    <col min="3" max="7" width="15.7109375" style="0" customWidth="1"/>
  </cols>
  <sheetData>
    <row r="1" spans="1:9" ht="17.25" customHeight="1">
      <c r="A1" s="56" t="s">
        <v>15</v>
      </c>
      <c r="B1" s="2"/>
      <c r="C1" s="2"/>
      <c r="D1" s="2"/>
      <c r="E1" s="2"/>
      <c r="F1" s="2"/>
      <c r="G1" s="2"/>
      <c r="H1" s="1"/>
      <c r="I1" s="1"/>
    </row>
    <row r="2" spans="1:8" ht="14.25" thickBot="1">
      <c r="A2" s="25"/>
      <c r="B2" s="2"/>
      <c r="C2" s="2"/>
      <c r="D2" s="2"/>
      <c r="E2" s="2"/>
      <c r="F2" s="2"/>
      <c r="G2" s="2"/>
      <c r="H2" s="3"/>
    </row>
    <row r="3" spans="1:8" ht="18" customHeight="1" thickTop="1">
      <c r="A3" s="4" t="s">
        <v>8</v>
      </c>
      <c r="B3" s="5"/>
      <c r="C3" s="6"/>
      <c r="D3" s="6"/>
      <c r="E3" s="6"/>
      <c r="F3" s="6"/>
      <c r="G3" s="7"/>
      <c r="H3" s="3"/>
    </row>
    <row r="4" spans="1:8" ht="18" customHeight="1">
      <c r="A4" s="8" t="s">
        <v>0</v>
      </c>
      <c r="B4" s="9" t="s">
        <v>17</v>
      </c>
      <c r="C4" s="10"/>
      <c r="D4" s="10"/>
      <c r="E4" s="10"/>
      <c r="F4" s="10"/>
      <c r="G4" s="11"/>
      <c r="H4" s="3"/>
    </row>
    <row r="5" spans="1:7" ht="18" customHeight="1">
      <c r="A5" s="12" t="s">
        <v>1</v>
      </c>
      <c r="B5" s="13"/>
      <c r="C5" s="13"/>
      <c r="D5" s="13"/>
      <c r="E5" s="13"/>
      <c r="F5" s="13"/>
      <c r="G5" s="14"/>
    </row>
    <row r="6" spans="1:7" ht="18" customHeight="1">
      <c r="A6" s="12" t="s">
        <v>2</v>
      </c>
      <c r="B6" s="49" t="s">
        <v>18</v>
      </c>
      <c r="C6" s="13"/>
      <c r="D6" s="13"/>
      <c r="E6" s="13"/>
      <c r="F6" s="13"/>
      <c r="G6" s="14"/>
    </row>
    <row r="7" spans="1:7" ht="18" customHeight="1">
      <c r="A7" s="12" t="s">
        <v>12</v>
      </c>
      <c r="B7" s="70">
        <v>42752</v>
      </c>
      <c r="C7" s="13"/>
      <c r="D7" s="13"/>
      <c r="E7" s="13"/>
      <c r="F7" s="13"/>
      <c r="G7" s="14"/>
    </row>
    <row r="8" spans="1:7" ht="18" customHeight="1">
      <c r="A8" s="12" t="s">
        <v>47</v>
      </c>
      <c r="B8" s="49"/>
      <c r="C8" s="13"/>
      <c r="D8" s="13"/>
      <c r="E8" s="13"/>
      <c r="F8" s="13"/>
      <c r="G8" s="14"/>
    </row>
    <row r="9" spans="1:7" ht="18" customHeight="1" thickBot="1">
      <c r="A9" s="15" t="s">
        <v>49</v>
      </c>
      <c r="B9" s="71">
        <v>42780</v>
      </c>
      <c r="C9" s="16"/>
      <c r="D9" s="16"/>
      <c r="E9" s="16"/>
      <c r="F9" s="16"/>
      <c r="G9" s="17"/>
    </row>
    <row r="10" spans="1:7" ht="14.25" customHeight="1" thickTop="1">
      <c r="A10" s="18"/>
      <c r="C10" s="18"/>
      <c r="D10" s="13"/>
      <c r="E10" s="13"/>
      <c r="F10" s="13"/>
      <c r="G10" s="13"/>
    </row>
    <row r="11" spans="1:7" ht="18" customHeight="1" thickBot="1">
      <c r="A11" s="35" t="s">
        <v>9</v>
      </c>
      <c r="C11" s="18"/>
      <c r="D11" s="18"/>
      <c r="E11" s="18"/>
      <c r="F11" s="18"/>
      <c r="G11" s="18"/>
    </row>
    <row r="12" spans="1:9" ht="18" customHeight="1">
      <c r="A12" s="72" t="s">
        <v>50</v>
      </c>
      <c r="B12" s="73"/>
      <c r="C12" s="73"/>
      <c r="D12" s="73"/>
      <c r="E12" s="73"/>
      <c r="F12" s="73"/>
      <c r="G12" s="74"/>
      <c r="I12" s="41"/>
    </row>
    <row r="13" spans="1:7" ht="44.25" customHeight="1" thickBot="1">
      <c r="A13" s="75"/>
      <c r="B13" s="76"/>
      <c r="C13" s="76"/>
      <c r="D13" s="76"/>
      <c r="E13" s="76"/>
      <c r="F13" s="76"/>
      <c r="G13" s="77"/>
    </row>
    <row r="14" spans="1:7" ht="17.25" customHeight="1">
      <c r="A14" s="53"/>
      <c r="B14" s="53"/>
      <c r="C14" s="53"/>
      <c r="D14" s="53"/>
      <c r="E14" s="53"/>
      <c r="F14" s="53"/>
      <c r="G14" s="53"/>
    </row>
    <row r="15" spans="1:7" ht="18" customHeight="1" thickBot="1">
      <c r="A15" s="36" t="s">
        <v>19</v>
      </c>
      <c r="B15" s="13"/>
      <c r="C15" s="18"/>
      <c r="D15" s="18"/>
      <c r="E15" s="18"/>
      <c r="F15" s="18"/>
      <c r="G15" s="18"/>
    </row>
    <row r="16" spans="1:9" ht="27">
      <c r="A16" s="26" t="s">
        <v>13</v>
      </c>
      <c r="B16" s="27"/>
      <c r="C16" s="38" t="s">
        <v>6</v>
      </c>
      <c r="D16" s="38" t="s">
        <v>7</v>
      </c>
      <c r="E16" s="38" t="s">
        <v>10</v>
      </c>
      <c r="F16" s="39" t="s">
        <v>11</v>
      </c>
      <c r="G16" s="43" t="s">
        <v>16</v>
      </c>
      <c r="I16" s="40"/>
    </row>
    <row r="17" spans="1:7" ht="18" customHeight="1">
      <c r="A17" s="29" t="s">
        <v>26</v>
      </c>
      <c r="B17" s="19"/>
      <c r="C17" s="44">
        <v>3421</v>
      </c>
      <c r="D17" s="44" t="s">
        <v>23</v>
      </c>
      <c r="E17" s="63">
        <v>11.7</v>
      </c>
      <c r="F17" s="57"/>
      <c r="G17" s="58"/>
    </row>
    <row r="18" spans="1:7" ht="18" customHeight="1">
      <c r="A18" s="29" t="s">
        <v>25</v>
      </c>
      <c r="B18" s="19"/>
      <c r="C18" s="46">
        <v>3951</v>
      </c>
      <c r="D18" s="44" t="s">
        <v>23</v>
      </c>
      <c r="E18" s="63">
        <f>10+2.5</f>
        <v>12.5</v>
      </c>
      <c r="F18" s="57"/>
      <c r="G18" s="58"/>
    </row>
    <row r="19" spans="1:7" ht="18" customHeight="1">
      <c r="A19" s="29" t="s">
        <v>24</v>
      </c>
      <c r="B19" s="19"/>
      <c r="C19" s="46">
        <v>3771</v>
      </c>
      <c r="D19" s="44" t="s">
        <v>23</v>
      </c>
      <c r="E19" s="63">
        <f>2.5+4.3+(3.2-0.3)+9.4-2.5</f>
        <v>16.6</v>
      </c>
      <c r="F19" s="57"/>
      <c r="G19" s="58"/>
    </row>
    <row r="20" spans="1:7" ht="18" customHeight="1">
      <c r="A20" s="29" t="s">
        <v>27</v>
      </c>
      <c r="B20" s="19"/>
      <c r="C20" s="46">
        <v>3951</v>
      </c>
      <c r="D20" s="44" t="s">
        <v>23</v>
      </c>
      <c r="E20" s="63">
        <f>0.197774+0.124671+0.232821+0.476675+0.176193</f>
        <v>1.208134</v>
      </c>
      <c r="F20" s="57"/>
      <c r="G20" s="58"/>
    </row>
    <row r="21" spans="1:7" ht="18" customHeight="1">
      <c r="A21" s="29" t="s">
        <v>29</v>
      </c>
      <c r="B21" s="19"/>
      <c r="C21" s="46">
        <v>3581</v>
      </c>
      <c r="D21" s="44" t="s">
        <v>23</v>
      </c>
      <c r="E21" s="63">
        <f>0.167+0.225</f>
        <v>0.392</v>
      </c>
      <c r="F21" s="57"/>
      <c r="G21" s="58"/>
    </row>
    <row r="22" spans="1:7" ht="18" customHeight="1">
      <c r="A22" s="29" t="s">
        <v>28</v>
      </c>
      <c r="B22" s="19"/>
      <c r="C22" s="46">
        <v>3901</v>
      </c>
      <c r="D22" s="44" t="s">
        <v>23</v>
      </c>
      <c r="E22" s="64">
        <v>0.15</v>
      </c>
      <c r="F22" s="57"/>
      <c r="G22" s="58"/>
    </row>
    <row r="23" spans="1:7" ht="18" customHeight="1">
      <c r="A23" s="29" t="s">
        <v>31</v>
      </c>
      <c r="B23" s="19"/>
      <c r="C23" s="46">
        <v>5570</v>
      </c>
      <c r="D23" s="44" t="s">
        <v>23</v>
      </c>
      <c r="E23" s="64">
        <v>0.065</v>
      </c>
      <c r="F23" s="57"/>
      <c r="G23" s="58"/>
    </row>
    <row r="24" spans="1:7" ht="18" customHeight="1">
      <c r="A24" s="29" t="s">
        <v>30</v>
      </c>
      <c r="B24" s="19"/>
      <c r="C24" s="46">
        <v>1396</v>
      </c>
      <c r="D24" s="44" t="s">
        <v>23</v>
      </c>
      <c r="E24" s="64">
        <v>10.5</v>
      </c>
      <c r="F24" s="61"/>
      <c r="G24" s="62"/>
    </row>
    <row r="25" spans="1:7" ht="18" customHeight="1" thickBot="1">
      <c r="A25" s="30"/>
      <c r="B25" s="31" t="s">
        <v>3</v>
      </c>
      <c r="C25" s="47"/>
      <c r="D25" s="47"/>
      <c r="E25" s="65">
        <f>SUM(E17:E24)</f>
        <v>53.115134</v>
      </c>
      <c r="F25" s="59">
        <f>SUM(F17:F24)</f>
        <v>0</v>
      </c>
      <c r="G25" s="60">
        <f>SUM(G17:G24)</f>
        <v>0</v>
      </c>
    </row>
    <row r="26" spans="1:7" ht="12.75" customHeight="1">
      <c r="A26" s="18"/>
      <c r="B26" s="18"/>
      <c r="C26" s="48"/>
      <c r="D26" s="48"/>
      <c r="E26" s="20"/>
      <c r="F26" s="20"/>
      <c r="G26" s="20"/>
    </row>
    <row r="27" spans="1:7" ht="18" customHeight="1" thickBot="1">
      <c r="A27" s="35" t="s">
        <v>43</v>
      </c>
      <c r="B27" s="13"/>
      <c r="C27" s="49"/>
      <c r="D27" s="48"/>
      <c r="E27" s="18"/>
      <c r="F27" s="18"/>
      <c r="G27" s="18"/>
    </row>
    <row r="28" spans="1:7" ht="16.5" customHeight="1">
      <c r="A28" s="26" t="s">
        <v>13</v>
      </c>
      <c r="B28" s="27"/>
      <c r="C28" s="38" t="s">
        <v>6</v>
      </c>
      <c r="D28" s="28" t="s">
        <v>4</v>
      </c>
      <c r="E28" s="38" t="str">
        <f>E16</f>
        <v>2017/2018</v>
      </c>
      <c r="F28" s="38" t="str">
        <f>F16</f>
        <v>2019/2020</v>
      </c>
      <c r="G28" s="50" t="str">
        <f>G16</f>
        <v>2021/2022</v>
      </c>
    </row>
    <row r="29" spans="1:7" ht="18" customHeight="1">
      <c r="A29" s="29" t="s">
        <v>32</v>
      </c>
      <c r="B29" s="21"/>
      <c r="C29" s="45" t="s">
        <v>48</v>
      </c>
      <c r="D29" s="44" t="s">
        <v>33</v>
      </c>
      <c r="E29" s="66">
        <f>0.2+(0.1*6.9/5)+0.06+(0.05*2.9/3.2)+(0.1*2.1)+(0.8+(1.1*10/5)+0.7+(0.51*2.9/3.2)+(10.5*0.025/0.225))</f>
        <v>5.982166666666667</v>
      </c>
      <c r="F29" s="66">
        <f>+(0.8+(1.1*10/5)+0.7+(0.51*2.9/3.2)+(10.5*0.025/0.225))*2</f>
        <v>10.657708333333334</v>
      </c>
      <c r="G29" s="69">
        <f>+(0.8+(1.1*10/5)+0.7+(0.51*2.9/3.2)+(10.5*0.025/0.225))*2</f>
        <v>10.657708333333334</v>
      </c>
    </row>
    <row r="30" spans="1:7" ht="18" customHeight="1">
      <c r="A30" s="29" t="s">
        <v>34</v>
      </c>
      <c r="B30" s="21"/>
      <c r="C30" s="46">
        <v>5511</v>
      </c>
      <c r="D30" s="44" t="s">
        <v>35</v>
      </c>
      <c r="E30" s="63">
        <f>0.04</f>
        <v>0.04</v>
      </c>
      <c r="F30" s="63">
        <f>+(0.4+0.025+0.015+0.03+0.055+0.02)*2</f>
        <v>1.0900000000000003</v>
      </c>
      <c r="G30" s="67">
        <f>+(0.4+0.025+0.015+0.03+0.055+0.02)*2</f>
        <v>1.0900000000000003</v>
      </c>
    </row>
    <row r="31" spans="1:7" ht="18" customHeight="1">
      <c r="A31" s="29" t="s">
        <v>38</v>
      </c>
      <c r="B31" s="21"/>
      <c r="C31" s="46">
        <v>5490</v>
      </c>
      <c r="D31" s="44" t="s">
        <v>35</v>
      </c>
      <c r="E31" s="63">
        <f>0.125+1.5</f>
        <v>1.625</v>
      </c>
      <c r="F31" s="63">
        <f>1.5*2</f>
        <v>3</v>
      </c>
      <c r="G31" s="67">
        <f>1.5*2</f>
        <v>3</v>
      </c>
    </row>
    <row r="32" spans="1:7" ht="18" customHeight="1">
      <c r="A32" s="29" t="s">
        <v>41</v>
      </c>
      <c r="B32" s="21"/>
      <c r="C32" s="46">
        <v>1451</v>
      </c>
      <c r="D32" s="44" t="s">
        <v>37</v>
      </c>
      <c r="E32" s="63"/>
      <c r="F32" s="63">
        <f>+(0.02+0.025)*2</f>
        <v>0.09</v>
      </c>
      <c r="G32" s="67">
        <f>+(0.02+0.025)*2</f>
        <v>0.09</v>
      </c>
    </row>
    <row r="33" spans="1:7" ht="18" customHeight="1">
      <c r="A33" s="29" t="s">
        <v>36</v>
      </c>
      <c r="B33" s="21"/>
      <c r="C33" s="46">
        <v>4040</v>
      </c>
      <c r="D33" s="45" t="s">
        <v>37</v>
      </c>
      <c r="E33" s="64"/>
      <c r="F33" s="63">
        <f>0.02*2</f>
        <v>0.04</v>
      </c>
      <c r="G33" s="67">
        <f>0.02*2</f>
        <v>0.04</v>
      </c>
    </row>
    <row r="34" spans="1:7" ht="18" customHeight="1">
      <c r="A34" s="29" t="s">
        <v>39</v>
      </c>
      <c r="B34" s="21"/>
      <c r="C34" s="44">
        <v>5570</v>
      </c>
      <c r="D34" s="44" t="s">
        <v>40</v>
      </c>
      <c r="E34" s="64"/>
      <c r="F34" s="63">
        <f>0.01*2</f>
        <v>0.02</v>
      </c>
      <c r="G34" s="67">
        <f>0.01*2</f>
        <v>0.02</v>
      </c>
    </row>
    <row r="35" spans="1:8" ht="18" customHeight="1" thickBot="1">
      <c r="A35" s="30"/>
      <c r="B35" s="31" t="s">
        <v>5</v>
      </c>
      <c r="C35" s="47"/>
      <c r="D35" s="47"/>
      <c r="E35" s="65">
        <f>SUM(E29:E34)</f>
        <v>7.647166666666667</v>
      </c>
      <c r="F35" s="65">
        <f>SUM(F29:F34)</f>
        <v>14.897708333333332</v>
      </c>
      <c r="G35" s="68">
        <f>SUM(G29:G34)</f>
        <v>14.897708333333332</v>
      </c>
      <c r="H35" s="37"/>
    </row>
    <row r="36" spans="1:7" ht="18" customHeight="1">
      <c r="A36" s="18"/>
      <c r="B36" s="18"/>
      <c r="C36" s="18"/>
      <c r="D36" s="18"/>
      <c r="E36" s="20"/>
      <c r="F36" s="20"/>
      <c r="G36" s="20"/>
    </row>
    <row r="37" spans="1:7" ht="19.5" customHeight="1" thickBot="1">
      <c r="A37" s="35" t="s">
        <v>20</v>
      </c>
      <c r="B37" s="13"/>
      <c r="C37" s="13"/>
      <c r="D37" s="13"/>
      <c r="E37" s="18"/>
      <c r="F37" s="18"/>
      <c r="G37" s="18"/>
    </row>
    <row r="38" spans="1:9" ht="18" customHeight="1">
      <c r="A38" s="26"/>
      <c r="B38" s="27"/>
      <c r="C38" s="32"/>
      <c r="D38" s="33"/>
      <c r="E38" s="38" t="str">
        <f>E16</f>
        <v>2017/2018</v>
      </c>
      <c r="F38" s="28" t="str">
        <f>F16</f>
        <v>2019/2020</v>
      </c>
      <c r="G38" s="51" t="str">
        <f>G16</f>
        <v>2021/2022</v>
      </c>
      <c r="H38" s="22"/>
      <c r="I38" s="22"/>
    </row>
    <row r="39" spans="1:9" ht="18" customHeight="1">
      <c r="A39" s="29" t="s">
        <v>21</v>
      </c>
      <c r="B39" s="19"/>
      <c r="C39" s="19"/>
      <c r="D39" s="21"/>
      <c r="E39" s="63">
        <f>+E35</f>
        <v>7.647166666666667</v>
      </c>
      <c r="F39" s="63">
        <f>+F35</f>
        <v>14.897708333333332</v>
      </c>
      <c r="G39" s="67">
        <f>+G35</f>
        <v>14.897708333333332</v>
      </c>
      <c r="H39" s="23"/>
      <c r="I39" s="23"/>
    </row>
    <row r="40" spans="1:9" ht="18" customHeight="1" thickBot="1">
      <c r="A40" s="30" t="s">
        <v>5</v>
      </c>
      <c r="B40" s="31"/>
      <c r="C40" s="31"/>
      <c r="D40" s="34"/>
      <c r="E40" s="65">
        <f>SUM(E39:E39)</f>
        <v>7.647166666666667</v>
      </c>
      <c r="F40" s="65">
        <f>SUM(F39:F39)</f>
        <v>14.897708333333332</v>
      </c>
      <c r="G40" s="68">
        <f>SUM(G39:G39)</f>
        <v>14.897708333333332</v>
      </c>
      <c r="H40" s="24"/>
      <c r="I40" s="24"/>
    </row>
    <row r="41" spans="1:9" ht="18" customHeight="1">
      <c r="A41" s="35" t="s">
        <v>22</v>
      </c>
      <c r="B41" s="13"/>
      <c r="C41" s="13"/>
      <c r="D41" s="13"/>
      <c r="E41" s="52"/>
      <c r="F41" s="52"/>
      <c r="G41" s="52"/>
      <c r="H41" s="24"/>
      <c r="I41" s="24"/>
    </row>
    <row r="42" spans="1:9" ht="18" customHeight="1">
      <c r="A42" s="13" t="s">
        <v>14</v>
      </c>
      <c r="B42" s="13"/>
      <c r="C42" s="13"/>
      <c r="D42" s="13"/>
      <c r="E42" s="52"/>
      <c r="F42" s="52"/>
      <c r="G42" s="52"/>
      <c r="H42" s="24"/>
      <c r="I42" s="24"/>
    </row>
    <row r="43" spans="1:9" ht="18" customHeight="1">
      <c r="A43" s="13" t="s">
        <v>46</v>
      </c>
      <c r="B43" s="13"/>
      <c r="C43" s="13"/>
      <c r="D43" s="13"/>
      <c r="E43" s="52"/>
      <c r="F43" s="52"/>
      <c r="G43" s="52"/>
      <c r="H43" s="24"/>
      <c r="I43" s="24"/>
    </row>
    <row r="44" spans="1:9" ht="18" customHeight="1">
      <c r="A44" s="13" t="s">
        <v>42</v>
      </c>
      <c r="B44" s="13"/>
      <c r="C44" s="13"/>
      <c r="D44" s="13"/>
      <c r="E44" s="52"/>
      <c r="F44" s="52"/>
      <c r="G44" s="52"/>
      <c r="H44" s="24"/>
      <c r="I44" s="24"/>
    </row>
    <row r="45" spans="1:9" ht="18" customHeight="1">
      <c r="A45" s="13" t="s">
        <v>44</v>
      </c>
      <c r="B45" s="13"/>
      <c r="C45" s="13"/>
      <c r="D45" s="13"/>
      <c r="E45" s="52"/>
      <c r="F45" s="52"/>
      <c r="G45" s="52"/>
      <c r="H45" s="24"/>
      <c r="I45" s="24"/>
    </row>
    <row r="46" spans="1:9" ht="18" customHeight="1">
      <c r="A46" s="54" t="s">
        <v>45</v>
      </c>
      <c r="B46" s="54"/>
      <c r="C46" s="54"/>
      <c r="D46" s="54"/>
      <c r="E46" s="55"/>
      <c r="F46" s="55"/>
      <c r="G46" s="55"/>
      <c r="H46" s="24"/>
      <c r="I46" s="24"/>
    </row>
    <row r="47" spans="1:9" ht="18" customHeight="1">
      <c r="A47" s="35"/>
      <c r="B47" s="13"/>
      <c r="C47" s="13"/>
      <c r="D47" s="13"/>
      <c r="E47" s="52"/>
      <c r="F47" s="52"/>
      <c r="G47" s="52"/>
      <c r="H47" s="24"/>
      <c r="I47" s="24"/>
    </row>
    <row r="48" spans="1:9" ht="42" customHeight="1">
      <c r="A48" s="78"/>
      <c r="B48" s="79"/>
      <c r="C48" s="79"/>
      <c r="D48" s="79"/>
      <c r="E48" s="79"/>
      <c r="F48" s="79"/>
      <c r="G48" s="79"/>
      <c r="H48" s="24"/>
      <c r="I48" s="24"/>
    </row>
    <row r="49" spans="1:7" ht="13.5">
      <c r="A49" s="13"/>
      <c r="B49" s="13"/>
      <c r="C49" s="13"/>
      <c r="D49" s="13"/>
      <c r="E49" s="13"/>
      <c r="F49" s="13"/>
      <c r="G49" s="13"/>
    </row>
    <row r="50" spans="1:7" ht="28.5" customHeight="1">
      <c r="A50" s="80"/>
      <c r="B50" s="80"/>
      <c r="C50" s="80"/>
      <c r="D50" s="80"/>
      <c r="E50" s="80"/>
      <c r="F50" s="80"/>
      <c r="G50" s="80"/>
    </row>
    <row r="51" spans="1:9" ht="13.5">
      <c r="A51" s="13"/>
      <c r="B51" s="13"/>
      <c r="C51" s="13"/>
      <c r="D51" s="13"/>
      <c r="E51" s="13"/>
      <c r="F51" s="13"/>
      <c r="G51" s="13"/>
      <c r="H51" s="24"/>
      <c r="I51" s="42"/>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row r="419" spans="1:7" ht="12.75">
      <c r="A419" s="41"/>
      <c r="B419" s="41"/>
      <c r="C419" s="41"/>
      <c r="D419" s="41"/>
      <c r="E419" s="41"/>
      <c r="F419" s="41"/>
      <c r="G419" s="41"/>
    </row>
    <row r="420" spans="1:7" ht="12.75">
      <c r="A420" s="41"/>
      <c r="B420" s="41"/>
      <c r="C420" s="41"/>
      <c r="D420" s="41"/>
      <c r="E420" s="41"/>
      <c r="F420" s="41"/>
      <c r="G420" s="41"/>
    </row>
    <row r="421" spans="1:7" ht="12.75">
      <c r="A421" s="41"/>
      <c r="B421" s="41"/>
      <c r="C421" s="41"/>
      <c r="D421" s="41"/>
      <c r="E421" s="41"/>
      <c r="F421" s="41"/>
      <c r="G421" s="41"/>
    </row>
    <row r="422" spans="1:7" ht="12.75">
      <c r="A422" s="41"/>
      <c r="B422" s="41"/>
      <c r="C422" s="41"/>
      <c r="D422" s="41"/>
      <c r="E422" s="41"/>
      <c r="F422" s="41"/>
      <c r="G422" s="41"/>
    </row>
    <row r="423" spans="1:7" ht="12.75">
      <c r="A423" s="41"/>
      <c r="B423" s="41"/>
      <c r="C423" s="41"/>
      <c r="D423" s="41"/>
      <c r="E423" s="41"/>
      <c r="F423" s="41"/>
      <c r="G423" s="41"/>
    </row>
    <row r="424" spans="1:7" ht="12.75">
      <c r="A424" s="41"/>
      <c r="B424" s="41"/>
      <c r="C424" s="41"/>
      <c r="D424" s="41"/>
      <c r="E424" s="41"/>
      <c r="F424" s="41"/>
      <c r="G424" s="41"/>
    </row>
    <row r="425" spans="1:7" ht="12.75">
      <c r="A425" s="41"/>
      <c r="B425" s="41"/>
      <c r="C425" s="41"/>
      <c r="D425" s="41"/>
      <c r="E425" s="41"/>
      <c r="F425" s="41"/>
      <c r="G425" s="41"/>
    </row>
    <row r="426" spans="1:7" ht="12.75">
      <c r="A426" s="41"/>
      <c r="B426" s="41"/>
      <c r="C426" s="41"/>
      <c r="D426" s="41"/>
      <c r="E426" s="41"/>
      <c r="F426" s="41"/>
      <c r="G426" s="41"/>
    </row>
  </sheetData>
  <sheetProtection/>
  <mergeCells count="3">
    <mergeCell ref="A12:G13"/>
    <mergeCell ref="A48:G48"/>
    <mergeCell ref="A50:G50"/>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Rubardt, Aaron</cp:lastModifiedBy>
  <cp:lastPrinted>2017-01-13T21:15:59Z</cp:lastPrinted>
  <dcterms:created xsi:type="dcterms:W3CDTF">1999-06-02T23:29:55Z</dcterms:created>
  <dcterms:modified xsi:type="dcterms:W3CDTF">2017-02-14T23:24:05Z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ate transmitted">
    <vt:lpwstr/>
  </property>
  <property fmtid="{D5CDD505-2E9C-101B-9397-08002B2CF9AE}" pid="4" name="TaskDueDate">
    <vt:lpwstr/>
  </property>
  <property fmtid="{D5CDD505-2E9C-101B-9397-08002B2CF9AE}" pid="5" name="Date ready for signature">
    <vt:lpwstr/>
  </property>
  <property fmtid="{D5CDD505-2E9C-101B-9397-08002B2CF9AE}" pid="6" name="Proposed/Passed #:">
    <vt:lpwstr/>
  </property>
</Properties>
</file>