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65461" yWindow="285" windowWidth="22920" windowHeight="943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52511"/>
</workbook>
</file>

<file path=xl/sharedStrings.xml><?xml version="1.0" encoding="utf-8"?>
<sst xmlns="http://schemas.openxmlformats.org/spreadsheetml/2006/main" count="681" uniqueCount="171">
  <si>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</si>
  <si>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</si>
  <si>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</si>
  <si>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</si>
  <si>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</si>
  <si>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</si>
  <si>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</si>
  <si>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</si>
  <si>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</si>
  <si>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</si>
  <si>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</si>
  <si>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</si>
  <si>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</si>
  <si>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</si>
  <si>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</si>
  <si>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</si>
  <si>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</si>
  <si>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</si>
  <si>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</si>
  <si>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</si>
  <si>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</si>
  <si>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</si>
  <si>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</si>
  <si>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</si>
  <si>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</si>
  <si>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</si>
  <si>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</si>
  <si>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</si>
  <si>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</si>
  <si>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</si>
  <si>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</si>
  <si>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</si>
  <si>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</si>
  <si>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</si>
  <si>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</si>
  <si>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</si>
  <si>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</si>
  <si>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</si>
  <si>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</si>
  <si>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</si>
  <si>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</si>
  <si>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</si>
  <si>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</si>
  <si>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</si>
  <si>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</si>
  <si>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</si>
  <si>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</si>
  <si>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</si>
  <si>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</si>
  <si>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</si>
  <si>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</si>
  <si>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</si>
  <si>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</si>
  <si>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</si>
  <si>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</si>
  <si>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</si>
  <si>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</si>
  <si>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</si>
  <si>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</si>
  <si>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</si>
  <si>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</si>
  <si>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</si>
  <si>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</si>
  <si>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</si>
  <si>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</si>
  <si>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</si>
  <si>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</si>
  <si>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</si>
  <si>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</si>
  <si>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</si>
  <si>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</si>
  <si>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</si>
  <si>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</si>
  <si>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</si>
  <si>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</si>
  <si>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</si>
  <si>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</si>
  <si>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</si>
  <si>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</si>
  <si>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</si>
  <si>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</si>
  <si>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</si>
  <si>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</si>
  <si>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</si>
  <si>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</si>
  <si>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</si>
  <si>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</si>
  <si>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</si>
  <si>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</si>
  <si>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</si>
  <si>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</si>
  <si>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</si>
  <si>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</si>
  <si>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</si>
  <si>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</si>
  <si>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</si>
  <si>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</si>
  <si>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</si>
  <si>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</si>
  <si>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</si>
  <si>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</si>
  <si>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</si>
  <si>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</si>
  <si>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</si>
  <si>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</si>
  <si>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</si>
  <si>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</si>
  <si>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</si>
  <si>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</si>
  <si>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</si>
  <si>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</si>
  <si>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</si>
  <si>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</si>
  <si>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</si>
  <si>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</si>
  <si>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</si>
  <si>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</si>
  <si>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</si>
  <si>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</si>
  <si>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</si>
  <si>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</si>
  <si>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</si>
  <si>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</si>
  <si>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</si>
  <si>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</si>
  <si>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</si>
  <si>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</si>
  <si>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</si>
  <si>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</si>
  <si>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</si>
  <si>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</si>
  <si>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</si>
  <si>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</si>
  <si>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</si>
  <si>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</si>
  <si>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</si>
  <si>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</si>
  <si>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</si>
  <si>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</si>
  <si>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</si>
  <si>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</si>
  <si>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</si>
  <si>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</si>
  <si>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</si>
  <si>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</si>
  <si>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</si>
  <si>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</si>
  <si>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</si>
  <si>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</si>
  <si>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</si>
  <si>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</si>
  <si>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</si>
  <si>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</si>
  <si>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</si>
  <si>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</si>
  <si>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Cougar Mountain Lease</t>
  </si>
  <si>
    <t>KC Parks Division</t>
  </si>
  <si>
    <t>New Lease</t>
  </si>
  <si>
    <t>Stand Alone</t>
  </si>
  <si>
    <t>Carolyn Mock/</t>
  </si>
  <si>
    <t>11/21/16</t>
  </si>
  <si>
    <t>10 years</t>
  </si>
  <si>
    <t>DNRP/Parks</t>
  </si>
  <si>
    <t>A64000</t>
  </si>
  <si>
    <t>0640</t>
  </si>
  <si>
    <t>An NPV analysis was not performed because this is a lease for public benefit with no monetary consideration.</t>
  </si>
  <si>
    <t>Lease of land on Cougar Mountain for parks and open space purposes</t>
  </si>
  <si>
    <t>No rent. Consideration is operation and maintenance of the premises for public benefit.</t>
  </si>
  <si>
    <t>Estimated annual maintenance cost</t>
  </si>
  <si>
    <t>- No rent charged for this lease.</t>
  </si>
  <si>
    <t>-  Estimated first year annual maintenance = $3,000.  Assumed 3% annual inflation.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</si>
</sst>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0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4" xfId="0" applyFont="1" applyBorder="1" applyAlignment="1">
      <alignment vertical="top"/>
    </xf>
    <xf numFmtId="0" fontId="3" fillId="6" borderId="55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166" fontId="1" fillId="0" borderId="8" xfId="16" applyNumberFormat="1" applyFont="1" applyBorder="1" applyAlignment="1">
      <alignment horizontal="center"/>
    </xf>
    <xf numFmtId="166" fontId="1" fillId="0" borderId="56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4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0" fillId="0" borderId="0" xfId="0" applyNumberFormat="1" applyFont="1" applyAlignment="1">
      <alignment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5" xfId="0" applyFont="1" applyFill="1" applyBorder="1" applyAlignment="1">
      <alignment horizontal="center" vertical="center"/>
    </xf>
    <xf numFmtId="0" fontId="14" fillId="6" borderId="55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1">
      <selection activeCell="C176" sqref="C176:N176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58" t="s">
        <v>60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149</v>
      </c>
      <c r="D10" s="235"/>
      <c r="E10" s="235"/>
      <c r="F10" s="235"/>
      <c r="G10" s="138" t="s">
        <v>166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0" t="s">
        <v>76</v>
      </c>
      <c r="E11" s="370"/>
      <c r="F11" s="371"/>
      <c r="G11" s="138" t="s">
        <v>155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2" t="s">
        <v>75</v>
      </c>
      <c r="E12" s="372"/>
      <c r="F12" s="373"/>
      <c r="G12" s="138" t="s">
        <v>156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2" t="s">
        <v>74</v>
      </c>
      <c r="E13" s="372"/>
      <c r="F13" s="373"/>
      <c r="G13" s="138" t="s">
        <v>157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4" t="s">
        <v>73</v>
      </c>
      <c r="E14" s="372"/>
      <c r="F14" s="373"/>
      <c r="G14" s="138" t="s">
        <v>158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2" t="s">
        <v>72</v>
      </c>
      <c r="E15" s="372"/>
      <c r="F15" s="373"/>
      <c r="G15" s="138" t="s">
        <v>159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2" t="s">
        <v>103</v>
      </c>
      <c r="E16" s="372"/>
      <c r="F16" s="240"/>
      <c r="G16" s="187" t="s">
        <v>160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2" t="s">
        <v>69</v>
      </c>
      <c r="E17" s="372"/>
      <c r="F17" s="373"/>
      <c r="G17" s="141" t="s">
        <v>161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0" t="s">
        <v>70</v>
      </c>
      <c r="E18" s="370"/>
      <c r="F18" s="371"/>
      <c r="G18" s="142" t="s">
        <v>48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70" t="s">
        <v>137</v>
      </c>
      <c r="E19" s="370"/>
      <c r="F19" s="371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62" t="s">
        <v>34</v>
      </c>
      <c r="H20" s="362"/>
      <c r="I20" s="362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162</v>
      </c>
      <c r="H21" s="144"/>
      <c r="I21" s="145"/>
      <c r="J21" s="146" t="s">
        <v>163</v>
      </c>
      <c r="K21" s="335" t="s">
        <v>164</v>
      </c>
      <c r="L21" s="146">
        <v>1451</v>
      </c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68" t="s">
        <v>125</v>
      </c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141</v>
      </c>
      <c r="D39" s="388" t="s">
        <v>142</v>
      </c>
      <c r="E39" s="388"/>
      <c r="F39" s="388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8" t="s">
        <v>77</v>
      </c>
      <c r="E40" s="378"/>
      <c r="F40" s="379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8" t="s">
        <v>78</v>
      </c>
      <c r="E41" s="378"/>
      <c r="F41" s="379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2" t="s">
        <v>165</v>
      </c>
      <c r="E43" s="383"/>
      <c r="F43" s="383"/>
      <c r="G43" s="383"/>
      <c r="H43" s="383"/>
      <c r="I43" s="384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5" t="s">
        <v>99</v>
      </c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69" t="s">
        <v>20</v>
      </c>
      <c r="F57" s="369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 t="s">
        <v>50</v>
      </c>
      <c r="E58" s="380"/>
      <c r="F58" s="381"/>
      <c r="G58" s="151"/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6" t="s">
        <v>84</v>
      </c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59"/>
      <c r="D69" s="359"/>
      <c r="E69" s="359"/>
      <c r="F69" s="359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8" t="s">
        <v>85</v>
      </c>
      <c r="F71" s="378"/>
      <c r="G71" s="378"/>
      <c r="H71" s="378"/>
      <c r="I71" s="378"/>
      <c r="J71" s="378"/>
      <c r="K71" s="378"/>
      <c r="L71" s="378"/>
      <c r="M71" s="378"/>
      <c r="N71" s="180"/>
      <c r="O71" s="211"/>
    </row>
    <row r="72" spans="2:15" ht="13.5" customHeight="1">
      <c r="B72" s="210"/>
      <c r="C72" s="268" t="s">
        <v>25</v>
      </c>
      <c r="D72" s="269"/>
      <c r="E72" s="363" t="s">
        <v>86</v>
      </c>
      <c r="F72" s="363"/>
      <c r="G72" s="363"/>
      <c r="H72" s="363"/>
      <c r="I72" s="363"/>
      <c r="J72" s="363"/>
      <c r="K72" s="363"/>
      <c r="L72" s="363"/>
      <c r="M72" s="363"/>
      <c r="N72" s="181"/>
      <c r="O72" s="211"/>
    </row>
    <row r="73" spans="2:15" ht="14.25">
      <c r="B73" s="210"/>
      <c r="C73" s="268" t="s">
        <v>53</v>
      </c>
      <c r="D73" s="269"/>
      <c r="E73" s="363" t="s">
        <v>87</v>
      </c>
      <c r="F73" s="343"/>
      <c r="G73" s="343"/>
      <c r="H73" s="343"/>
      <c r="I73" s="343"/>
      <c r="J73" s="343"/>
      <c r="K73" s="343"/>
      <c r="L73" s="343"/>
      <c r="M73" s="343"/>
      <c r="N73" s="179"/>
      <c r="O73" s="211"/>
    </row>
    <row r="74" spans="2:15" ht="14.25">
      <c r="B74" s="210"/>
      <c r="C74" s="376" t="s">
        <v>55</v>
      </c>
      <c r="D74" s="376"/>
      <c r="E74" s="363" t="s">
        <v>88</v>
      </c>
      <c r="F74" s="343"/>
      <c r="G74" s="343"/>
      <c r="H74" s="343"/>
      <c r="I74" s="343"/>
      <c r="J74" s="343"/>
      <c r="K74" s="343"/>
      <c r="L74" s="343"/>
      <c r="M74" s="343"/>
      <c r="N74" s="179"/>
      <c r="O74" s="211"/>
    </row>
    <row r="75" spans="2:15" ht="14.25" customHeight="1">
      <c r="B75" s="210"/>
      <c r="C75" s="375" t="s">
        <v>56</v>
      </c>
      <c r="D75" s="375"/>
      <c r="E75" s="363" t="s">
        <v>89</v>
      </c>
      <c r="F75" s="363"/>
      <c r="G75" s="363"/>
      <c r="H75" s="363"/>
      <c r="I75" s="363"/>
      <c r="J75" s="363"/>
      <c r="K75" s="363"/>
      <c r="L75" s="363"/>
      <c r="M75" s="363"/>
      <c r="N75" s="181"/>
      <c r="O75" s="211"/>
    </row>
    <row r="76" spans="2:15" ht="14.25">
      <c r="B76" s="210"/>
      <c r="C76" s="376" t="s">
        <v>57</v>
      </c>
      <c r="D76" s="376"/>
      <c r="E76" s="363"/>
      <c r="F76" s="343"/>
      <c r="G76" s="343"/>
      <c r="H76" s="343"/>
      <c r="I76" s="343"/>
      <c r="J76" s="343"/>
      <c r="K76" s="343"/>
      <c r="L76" s="343"/>
      <c r="M76" s="343"/>
      <c r="N76" s="179"/>
      <c r="O76" s="211"/>
    </row>
    <row r="77" spans="2:15" ht="15" customHeight="1">
      <c r="B77" s="210"/>
      <c r="C77" s="377" t="s">
        <v>26</v>
      </c>
      <c r="D77" s="377"/>
      <c r="E77" s="363" t="s">
        <v>90</v>
      </c>
      <c r="F77" s="343"/>
      <c r="G77" s="343"/>
      <c r="H77" s="343"/>
      <c r="I77" s="343"/>
      <c r="J77" s="343"/>
      <c r="K77" s="343"/>
      <c r="L77" s="343"/>
      <c r="M77" s="343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162</v>
      </c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49" t="s">
        <v>40</v>
      </c>
      <c r="D81" s="349"/>
      <c r="E81" s="350" t="s">
        <v>22</v>
      </c>
      <c r="F81" s="350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 t="s">
        <v>167</v>
      </c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0" t="s">
        <v>55</v>
      </c>
      <c r="D85" s="36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4" t="s">
        <v>56</v>
      </c>
      <c r="D86" s="365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0" t="s">
        <v>57</v>
      </c>
      <c r="D87" s="36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66" t="s">
        <v>26</v>
      </c>
      <c r="D88" s="367"/>
      <c r="E88" s="153" t="s">
        <v>168</v>
      </c>
      <c r="F88" s="154"/>
      <c r="G88" s="155"/>
      <c r="H88" s="151"/>
      <c r="I88" s="152">
        <v>3000</v>
      </c>
      <c r="J88" s="151">
        <f>+I88*1.03</f>
        <v>3090</v>
      </c>
      <c r="K88" s="151">
        <f>+J88*1.03</f>
        <v>3182.7000000000003</v>
      </c>
      <c r="L88" s="151">
        <f>+K88*1.03</f>
        <v>3278.1810000000005</v>
      </c>
      <c r="M88" s="151">
        <v>21840</v>
      </c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49" t="s">
        <v>40</v>
      </c>
      <c r="D92" s="349"/>
      <c r="E92" s="350" t="s">
        <v>22</v>
      </c>
      <c r="F92" s="350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60" t="s">
        <v>55</v>
      </c>
      <c r="D96" s="36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4" t="s">
        <v>56</v>
      </c>
      <c r="D97" s="365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60" t="s">
        <v>57</v>
      </c>
      <c r="D98" s="36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66" t="s">
        <v>26</v>
      </c>
      <c r="D99" s="367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49" t="s">
        <v>40</v>
      </c>
      <c r="D103" s="349"/>
      <c r="E103" s="350" t="s">
        <v>22</v>
      </c>
      <c r="F103" s="350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60" t="s">
        <v>55</v>
      </c>
      <c r="D107" s="36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64" t="s">
        <v>56</v>
      </c>
      <c r="D108" s="365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60" t="s">
        <v>57</v>
      </c>
      <c r="D109" s="36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66" t="s">
        <v>26</v>
      </c>
      <c r="D110" s="367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49" t="s">
        <v>40</v>
      </c>
      <c r="D114" s="349"/>
      <c r="E114" s="350" t="s">
        <v>22</v>
      </c>
      <c r="F114" s="350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51" t="s">
        <v>55</v>
      </c>
      <c r="D118" s="352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53" t="s">
        <v>56</v>
      </c>
      <c r="D119" s="354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51" t="s">
        <v>57</v>
      </c>
      <c r="D120" s="352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55" t="s">
        <v>26</v>
      </c>
      <c r="D121" s="356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49" t="s">
        <v>40</v>
      </c>
      <c r="D125" s="349"/>
      <c r="E125" s="350" t="s">
        <v>22</v>
      </c>
      <c r="F125" s="350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51" t="s">
        <v>55</v>
      </c>
      <c r="D129" s="352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53" t="s">
        <v>56</v>
      </c>
      <c r="D130" s="354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51" t="s">
        <v>57</v>
      </c>
      <c r="D131" s="352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55" t="s">
        <v>26</v>
      </c>
      <c r="D132" s="356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49" t="s">
        <v>40</v>
      </c>
      <c r="D136" s="349"/>
      <c r="E136" s="350" t="s">
        <v>22</v>
      </c>
      <c r="F136" s="350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51" t="s">
        <v>55</v>
      </c>
      <c r="D140" s="352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53" t="s">
        <v>56</v>
      </c>
      <c r="D141" s="354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51" t="s">
        <v>57</v>
      </c>
      <c r="D142" s="352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55" t="s">
        <v>26</v>
      </c>
      <c r="D143" s="356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43" t="s">
        <v>100</v>
      </c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179"/>
      <c r="O148" s="224"/>
      <c r="P148" s="225"/>
      <c r="Q148" s="225"/>
    </row>
    <row r="149" spans="2:17" ht="12.75" customHeight="1">
      <c r="B149" s="210"/>
      <c r="C149" s="343" t="s">
        <v>132</v>
      </c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57" t="s">
        <v>18</v>
      </c>
      <c r="D155" s="357" t="s">
        <v>39</v>
      </c>
      <c r="E155" s="347" t="s">
        <v>23</v>
      </c>
      <c r="F155" s="347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50"/>
      <c r="D156" s="350"/>
      <c r="E156" s="348"/>
      <c r="F156" s="34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43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7" t="s">
        <v>147</v>
      </c>
      <c r="G171" s="338"/>
      <c r="H171" s="338"/>
      <c r="I171" s="338"/>
      <c r="J171" s="338"/>
      <c r="K171" s="338"/>
      <c r="L171" s="338"/>
      <c r="M171" s="338"/>
      <c r="N171" s="339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3" t="s">
        <v>153</v>
      </c>
      <c r="D173" s="343"/>
      <c r="E173" s="343"/>
      <c r="F173" s="343"/>
      <c r="G173" s="343"/>
      <c r="H173" s="343"/>
      <c r="I173" s="343"/>
      <c r="J173" s="343"/>
      <c r="K173" s="343"/>
      <c r="L173" s="343"/>
      <c r="M173" s="343"/>
      <c r="N173" s="179"/>
      <c r="O173" s="224"/>
    </row>
    <row r="174" spans="2:15" ht="34.5" customHeight="1" thickBot="1">
      <c r="B174" s="210"/>
      <c r="C174" s="340" t="s">
        <v>169</v>
      </c>
      <c r="D174" s="341"/>
      <c r="E174" s="341"/>
      <c r="F174" s="341"/>
      <c r="G174" s="341"/>
      <c r="H174" s="341"/>
      <c r="I174" s="341"/>
      <c r="J174" s="341"/>
      <c r="K174" s="341"/>
      <c r="L174" s="341"/>
      <c r="M174" s="341"/>
      <c r="N174" s="342"/>
      <c r="O174" s="224"/>
    </row>
    <row r="175" spans="2:15" ht="34.5" customHeight="1" thickBot="1">
      <c r="B175" s="210"/>
      <c r="C175" s="344" t="s">
        <v>170</v>
      </c>
      <c r="D175" s="345"/>
      <c r="E175" s="345"/>
      <c r="F175" s="345"/>
      <c r="G175" s="345"/>
      <c r="H175" s="345"/>
      <c r="I175" s="345"/>
      <c r="J175" s="345"/>
      <c r="K175" s="345"/>
      <c r="L175" s="345"/>
      <c r="M175" s="345"/>
      <c r="N175" s="346"/>
      <c r="O175" s="224"/>
    </row>
    <row r="176" spans="2:15" ht="34.5" customHeight="1" thickBot="1">
      <c r="B176" s="210"/>
      <c r="C176" s="344" t="s">
        <v>123</v>
      </c>
      <c r="D176" s="345"/>
      <c r="E176" s="345"/>
      <c r="F176" s="345"/>
      <c r="G176" s="345"/>
      <c r="H176" s="345"/>
      <c r="I176" s="345"/>
      <c r="J176" s="345"/>
      <c r="K176" s="345"/>
      <c r="L176" s="345"/>
      <c r="M176" s="345"/>
      <c r="N176" s="346"/>
      <c r="O176" s="224"/>
    </row>
    <row r="177" spans="2:15" ht="34.5" customHeight="1" thickBot="1">
      <c r="B177" s="210"/>
      <c r="C177" s="344" t="s">
        <v>123</v>
      </c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346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43" t="s">
        <v>154</v>
      </c>
      <c r="D179" s="343"/>
      <c r="E179" s="343"/>
      <c r="F179" s="343"/>
      <c r="G179" s="343"/>
      <c r="H179" s="343"/>
      <c r="I179" s="343"/>
      <c r="J179" s="343"/>
      <c r="K179" s="343"/>
      <c r="L179" s="343"/>
      <c r="M179" s="343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 xml:space="preserve">The new revenue does not include grant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The new revenue has not been received.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>The new revenue will be received by …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36"/>
      <c r="D202" s="336"/>
      <c r="E202" s="336"/>
      <c r="F202" s="336"/>
      <c r="G202" s="336"/>
      <c r="H202" s="336"/>
      <c r="I202" s="336"/>
      <c r="J202" s="336"/>
      <c r="K202" s="336"/>
      <c r="L202" s="336"/>
      <c r="M202" s="336"/>
      <c r="N202" s="336"/>
      <c r="O202" s="336"/>
      <c r="P202" s="336"/>
      <c r="Q202" s="336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>
        <f>G29</f>
        <v>0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34">
      <selection activeCell="V103" sqref="V103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37" t="s">
        <v>49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3" t="s">
        <v>31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1"/>
    </row>
    <row r="4" spans="1:20" ht="3" customHeight="1" thickBot="1" thickTop="1">
      <c r="A4" s="444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1"/>
    </row>
    <row r="5" spans="1:19" ht="13.5">
      <c r="A5" s="454" t="s">
        <v>7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3"/>
    </row>
    <row r="6" spans="1:20" ht="13.5">
      <c r="A6" s="450" t="s">
        <v>0</v>
      </c>
      <c r="B6" s="451"/>
      <c r="C6" s="449" t="str">
        <f>IF('2a.  Simple Form Data Entry'!G11="","   ",'2a.  Simple Form Data Entry'!G11)</f>
        <v>Cougar Mountain Lease</v>
      </c>
      <c r="D6" s="449"/>
      <c r="E6" s="449"/>
      <c r="F6" s="449"/>
      <c r="G6" s="449"/>
      <c r="H6" s="449"/>
      <c r="I6" s="449"/>
      <c r="J6" s="449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10 years</v>
      </c>
      <c r="S6" s="71"/>
      <c r="T6" s="11"/>
    </row>
    <row r="7" spans="1:20" ht="13.5" customHeight="1">
      <c r="A7" s="455" t="s">
        <v>150</v>
      </c>
      <c r="B7" s="446"/>
      <c r="C7" s="436" t="str">
        <f>IF('2a.  Simple Form Data Entry'!G12="","   ",'2a.  Simple Form Data Entry'!G12)</f>
        <v>KC Parks Division</v>
      </c>
      <c r="D7" s="436"/>
      <c r="E7" s="436"/>
      <c r="F7" s="436"/>
      <c r="G7" s="436"/>
      <c r="H7" s="436"/>
      <c r="I7" s="436"/>
      <c r="J7" s="436"/>
      <c r="L7" s="102" t="s">
        <v>27</v>
      </c>
      <c r="M7" s="102"/>
      <c r="P7" s="73"/>
      <c r="Q7" s="73"/>
      <c r="R7" s="320" t="str">
        <f>'2a.  Simple Form Data Entry'!G18</f>
        <v>NA</v>
      </c>
      <c r="S7" s="54"/>
      <c r="T7" s="11"/>
    </row>
    <row r="8" spans="1:24" ht="13.5" customHeight="1">
      <c r="A8" s="447" t="s">
        <v>2</v>
      </c>
      <c r="B8" s="448"/>
      <c r="C8" s="292" t="str">
        <f>IF('2a.  Simple Form Data Entry'!G15="","   ",'2a.  Simple Form Data Entry'!G15)</f>
        <v>Carolyn Mock/</v>
      </c>
      <c r="E8" s="292"/>
      <c r="F8" s="448" t="s">
        <v>8</v>
      </c>
      <c r="G8" s="448"/>
      <c r="H8" s="329" t="str">
        <f>IF('2a.  Simple Form Data Entry'!G15=""," ",'2a.  Simple Form Data Entry'!G16)</f>
        <v>11/21/16</v>
      </c>
      <c r="I8" s="292"/>
      <c r="J8" s="292"/>
      <c r="L8" s="446" t="s">
        <v>10</v>
      </c>
      <c r="M8" s="446"/>
      <c r="N8" s="446"/>
      <c r="O8" s="446"/>
      <c r="P8" s="74"/>
      <c r="Q8" s="74"/>
      <c r="R8" s="292" t="str">
        <f>IF('2a.  Simple Form Data Entry'!G13="","   ",'2a.  Simple Form Data Entry'!G13)</f>
        <v>New Lease</v>
      </c>
      <c r="S8" s="328"/>
      <c r="T8" s="292"/>
      <c r="U8" s="292"/>
      <c r="V8" s="292"/>
      <c r="W8" s="292"/>
      <c r="X8" s="292"/>
    </row>
    <row r="9" spans="1:24" ht="13.5" customHeight="1">
      <c r="A9" s="447" t="s">
        <v>3</v>
      </c>
      <c r="B9" s="448"/>
      <c r="C9" s="295"/>
      <c r="D9" s="292"/>
      <c r="E9" s="292"/>
      <c r="F9" s="448" t="s">
        <v>13</v>
      </c>
      <c r="G9" s="448"/>
      <c r="H9" s="292"/>
      <c r="I9" s="292"/>
      <c r="J9" s="292"/>
      <c r="L9" s="446" t="s">
        <v>9</v>
      </c>
      <c r="M9" s="446"/>
      <c r="N9" s="446"/>
      <c r="O9" s="446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149</v>
      </c>
      <c r="B10" s="331"/>
      <c r="C10" s="389" t="str">
        <f>IF('2a.  Simple Form Data Entry'!G10=""," ",'2a.  Simple Form Data Entry'!G10)</f>
        <v>Lease of land on Cougar Mountain for parks and open space purposes</v>
      </c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90"/>
      <c r="T10" s="11"/>
    </row>
    <row r="11" spans="1:20" ht="13.5" thickBot="1">
      <c r="A11" s="332"/>
      <c r="B11" s="333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2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3" t="s">
        <v>14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9" t="s">
        <v>32</v>
      </c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43" t="s">
        <v>143</v>
      </c>
      <c r="B17" s="443"/>
      <c r="C17" s="443"/>
      <c r="D17" s="443"/>
      <c r="E17" s="440" t="str">
        <f>IF('2a.  Simple Form Data Entry'!G39="N","NA",'2a.  Simple Form Data Entry'!G40)</f>
        <v>NA</v>
      </c>
      <c r="F17" s="441"/>
      <c r="G17" s="442"/>
      <c r="H17" s="418" t="s">
        <v>151</v>
      </c>
      <c r="I17" s="419"/>
      <c r="J17" s="419"/>
      <c r="K17" s="419"/>
      <c r="L17" s="419"/>
      <c r="M17" s="419"/>
      <c r="N17" s="310"/>
      <c r="O17" s="394" t="str">
        <f>IF('2a.  Simple Form Data Entry'!G39="N","NA",'2a.  Simple Form Data Entry'!G41)</f>
        <v>NA</v>
      </c>
      <c r="P17" s="395"/>
      <c r="Q17" s="395"/>
      <c r="R17" s="395"/>
      <c r="S17" s="396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9" t="s">
        <v>33</v>
      </c>
      <c r="B19" s="439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2015</v>
      </c>
      <c r="J24" s="95">
        <f>'2a.  Simple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145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2015</v>
      </c>
      <c r="J34" s="95">
        <f>'2a.  Simple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05" t="str">
        <f>IF('2a.  Simple Form Data Entry'!E80="","   ",'2a.  Simple Form Data Entry'!E80)</f>
        <v>DNRP/Parks</v>
      </c>
      <c r="B35" s="406"/>
      <c r="C35" s="407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A64000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0640</v>
      </c>
      <c r="F35" s="177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1451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26.2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>No rent. Consideration is operation and maintenance of the premises for public benefit.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397" t="s">
        <v>55</v>
      </c>
      <c r="C39" s="398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99" t="s">
        <v>56</v>
      </c>
      <c r="C40" s="400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97" t="s">
        <v>57</v>
      </c>
      <c r="C41" s="398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11" t="s">
        <v>26</v>
      </c>
      <c r="C42" s="412"/>
      <c r="D42" s="45"/>
      <c r="E42" s="45"/>
      <c r="F42" s="45"/>
      <c r="G42" s="45"/>
      <c r="H42" s="200" t="str">
        <f>IF('2a.  Simple Form Data Entry'!E88="","  ",'2a.  Simple Form Data Entry'!E88)</f>
        <v>Estimated annual maintenance cost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3000</v>
      </c>
      <c r="N42" s="80">
        <f>'2a.  Simple Form Data Entry'!J88</f>
        <v>3090</v>
      </c>
      <c r="O42" s="80">
        <f t="shared" si="5"/>
        <v>6090</v>
      </c>
      <c r="P42" s="80">
        <f>'2a.  Simple Form Data Entry'!K88</f>
        <v>3182.7000000000003</v>
      </c>
      <c r="Q42" s="80">
        <f>'2a.  Simple Form Data Entry'!L88</f>
        <v>3278.1810000000005</v>
      </c>
      <c r="R42" s="80">
        <f t="shared" si="6"/>
        <v>6460.881000000001</v>
      </c>
      <c r="S42" s="83">
        <f>'2a.  Simple Form Data Entry'!M88</f>
        <v>21840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3000</v>
      </c>
      <c r="N43" s="63">
        <f t="shared" si="8"/>
        <v>3090</v>
      </c>
      <c r="O43" s="63">
        <f t="shared" si="5"/>
        <v>6090</v>
      </c>
      <c r="P43" s="63">
        <f aca="true" t="shared" si="9" ref="P43:Q43">SUM(P36:P42)</f>
        <v>3182.7000000000003</v>
      </c>
      <c r="Q43" s="63">
        <f t="shared" si="9"/>
        <v>3278.1810000000005</v>
      </c>
      <c r="R43" s="63">
        <f t="shared" si="6"/>
        <v>6460.881000000001</v>
      </c>
      <c r="S43" s="64">
        <f t="shared" si="8"/>
        <v>21840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08" t="str">
        <f>IF('2a.  Simple Form Data Entry'!E91="","   ",'2a.  Simple Form Data Entry'!E91)</f>
        <v xml:space="preserve">   </v>
      </c>
      <c r="B45" s="409"/>
      <c r="C45" s="410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97" t="s">
        <v>55</v>
      </c>
      <c r="C49" s="398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99" t="s">
        <v>56</v>
      </c>
      <c r="C50" s="400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97" t="s">
        <v>57</v>
      </c>
      <c r="C51" s="398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11" t="s">
        <v>26</v>
      </c>
      <c r="C52" s="412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408" t="str">
        <f>IF('2a.  Simple Form Data Entry'!E102="","   ",'2a.  Simple Form Data Entry'!E102)</f>
        <v xml:space="preserve">   </v>
      </c>
      <c r="B55" s="409"/>
      <c r="C55" s="410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97" t="s">
        <v>55</v>
      </c>
      <c r="C59" s="398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99" t="s">
        <v>56</v>
      </c>
      <c r="C60" s="400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97" t="s">
        <v>57</v>
      </c>
      <c r="C61" s="398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11" t="s">
        <v>26</v>
      </c>
      <c r="C62" s="412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408" t="str">
        <f>IF('2a.  Simple Form Data Entry'!E113="","   ",'2a.  Simple Form Data Entry'!E113)</f>
        <v xml:space="preserve">   </v>
      </c>
      <c r="B65" s="409"/>
      <c r="C65" s="410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97" t="s">
        <v>55</v>
      </c>
      <c r="C69" s="398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99" t="s">
        <v>56</v>
      </c>
      <c r="C70" s="400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97" t="s">
        <v>57</v>
      </c>
      <c r="C71" s="398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11" t="s">
        <v>26</v>
      </c>
      <c r="C72" s="412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408" t="str">
        <f>IF('2a.  Simple Form Data Entry'!E124="","   ",'2a.  Simple Form Data Entry'!E124)</f>
        <v xml:space="preserve">   </v>
      </c>
      <c r="B75" s="409"/>
      <c r="C75" s="410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397" t="s">
        <v>55</v>
      </c>
      <c r="C79" s="398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99" t="s">
        <v>56</v>
      </c>
      <c r="C80" s="400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397" t="s">
        <v>57</v>
      </c>
      <c r="C81" s="398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411" t="s">
        <v>26</v>
      </c>
      <c r="C82" s="412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408" t="str">
        <f>IF('2a.  Simple Form Data Entry'!E135="","   ",'2a.  Simple Form Data Entry'!E135)</f>
        <v xml:space="preserve">   </v>
      </c>
      <c r="B85" s="409"/>
      <c r="C85" s="410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397" t="s">
        <v>55</v>
      </c>
      <c r="C89" s="398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99" t="s">
        <v>56</v>
      </c>
      <c r="C90" s="400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397" t="s">
        <v>57</v>
      </c>
      <c r="C91" s="398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411" t="s">
        <v>26</v>
      </c>
      <c r="C92" s="412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3000</v>
      </c>
      <c r="N95" s="56">
        <f t="shared" si="23"/>
        <v>3090</v>
      </c>
      <c r="O95" s="56">
        <f t="shared" si="11"/>
        <v>6090</v>
      </c>
      <c r="P95" s="56">
        <f aca="true" t="shared" si="24" ref="P95:Q95">P73+P63+P53+P43+P83+P93</f>
        <v>3182.7000000000003</v>
      </c>
      <c r="Q95" s="56">
        <f t="shared" si="24"/>
        <v>3278.1810000000005</v>
      </c>
      <c r="R95" s="56">
        <f t="shared" si="12"/>
        <v>6460.881000000001</v>
      </c>
      <c r="S95" s="65">
        <f t="shared" si="23"/>
        <v>21840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38" t="s">
        <v>15</v>
      </c>
      <c r="B97" s="438"/>
      <c r="C97" s="438"/>
      <c r="D97" s="438"/>
      <c r="E97" s="438"/>
      <c r="F97" s="438"/>
      <c r="G97" s="438"/>
      <c r="H97" s="438"/>
      <c r="I97" s="438"/>
      <c r="J97" s="438"/>
      <c r="K97" s="438"/>
      <c r="L97" s="438"/>
      <c r="M97" s="438"/>
      <c r="N97" s="438"/>
      <c r="O97" s="438"/>
      <c r="P97" s="438"/>
      <c r="Q97" s="438"/>
      <c r="R97" s="438"/>
      <c r="S97" s="438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56" t="s">
        <v>18</v>
      </c>
      <c r="B101" s="457"/>
      <c r="C101" s="458"/>
      <c r="D101" s="422" t="s">
        <v>19</v>
      </c>
      <c r="E101" s="422" t="s">
        <v>5</v>
      </c>
      <c r="F101" s="413" t="s">
        <v>104</v>
      </c>
      <c r="G101" s="422" t="s">
        <v>11</v>
      </c>
      <c r="H101" s="433" t="s">
        <v>23</v>
      </c>
      <c r="I101" s="315"/>
      <c r="J101" s="190">
        <f>'2a.  Simple Form Data Entry'!G19</f>
        <v>2015</v>
      </c>
      <c r="K101" s="286">
        <f>'2a.  Simple Form Data Entry'!H155</f>
        <v>2016</v>
      </c>
      <c r="L101" s="415" t="str">
        <f>CONCATENATE(L24," Appropriation Change")</f>
        <v>2015 / 2016 Appropriation Change</v>
      </c>
      <c r="P101" s="42"/>
      <c r="Q101" s="314"/>
      <c r="R101" s="426" t="s">
        <v>135</v>
      </c>
      <c r="S101" s="427"/>
      <c r="T101" s="42"/>
    </row>
    <row r="102" spans="1:20" ht="27.75" customHeight="1" thickBot="1">
      <c r="A102" s="459"/>
      <c r="B102" s="460"/>
      <c r="C102" s="461"/>
      <c r="D102" s="423"/>
      <c r="E102" s="423"/>
      <c r="F102" s="414"/>
      <c r="G102" s="423"/>
      <c r="H102" s="434"/>
      <c r="I102" s="316"/>
      <c r="J102" s="191" t="s">
        <v>24</v>
      </c>
      <c r="K102" s="287" t="str">
        <f>'2a.  Simple Form Data Entry'!H156</f>
        <v>Allocation Change</v>
      </c>
      <c r="L102" s="416"/>
      <c r="P102" s="42"/>
      <c r="Q102" s="314"/>
      <c r="R102" s="428"/>
      <c r="S102" s="429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24">
        <f>'2a.  Simple Form Data Entry'!J157</f>
        <v>0</v>
      </c>
      <c r="S103" s="425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01">
        <f>'2a.  Simple Form Data Entry'!J158</f>
        <v>0</v>
      </c>
      <c r="S104" s="402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01">
        <f>'2a.  Simple Form Data Entry'!J159</f>
        <v>0</v>
      </c>
      <c r="S105" s="402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01">
        <f>'2a.  Simple Form Data Entry'!J160</f>
        <v>0</v>
      </c>
      <c r="S106" s="402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01">
        <f>'2a.  Simple Form Data Entry'!J161</f>
        <v>0</v>
      </c>
      <c r="S107" s="402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01">
        <f>'2a.  Simple Form Data Entry'!J162</f>
        <v>0</v>
      </c>
      <c r="S108" s="402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03">
        <f>SUM(R103:S107)</f>
        <v>0</v>
      </c>
      <c r="S109" s="404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140</v>
      </c>
      <c r="B112" s="435" t="str">
        <f>IF('2a.  Simple Form Data Entry'!G39="Y","See note 5 below.",'2a.  Simple Form Data Entry'!D43)</f>
        <v>An NPV analysis was not performed because this is a lease for public benefit with no monetary consideration.</v>
      </c>
      <c r="C112" s="435"/>
      <c r="D112" s="435"/>
      <c r="E112" s="435"/>
      <c r="F112" s="435"/>
      <c r="G112" s="435"/>
      <c r="H112" s="435"/>
      <c r="I112" s="435"/>
      <c r="J112" s="435"/>
      <c r="K112" s="435"/>
      <c r="L112" s="435"/>
      <c r="M112" s="435"/>
      <c r="N112" s="435"/>
      <c r="O112" s="435"/>
      <c r="P112" s="435"/>
      <c r="Q112" s="435"/>
      <c r="R112" s="435"/>
      <c r="S112" s="435"/>
      <c r="T112" s="5"/>
    </row>
    <row r="113" spans="1:20" ht="13.5">
      <c r="A113" s="68" t="s">
        <v>112</v>
      </c>
      <c r="B113" s="430" t="s">
        <v>148</v>
      </c>
      <c r="C113" s="430"/>
      <c r="D113" s="430"/>
      <c r="E113" s="430"/>
      <c r="F113" s="430"/>
      <c r="G113" s="430"/>
      <c r="H113" s="430"/>
      <c r="I113" s="430"/>
      <c r="J113" s="430"/>
      <c r="K113" s="430"/>
      <c r="L113" s="430"/>
      <c r="M113" s="430"/>
      <c r="N113" s="430"/>
      <c r="O113" s="430"/>
      <c r="P113" s="430"/>
      <c r="Q113" s="430"/>
      <c r="R113" s="430"/>
      <c r="S113" s="430"/>
      <c r="T113" s="5"/>
    </row>
    <row r="114" spans="1:20" ht="15" customHeight="1">
      <c r="A114" s="69" t="s">
        <v>52</v>
      </c>
      <c r="B114" s="431" t="s">
        <v>116</v>
      </c>
      <c r="C114" s="431"/>
      <c r="D114" s="431"/>
      <c r="E114" s="431"/>
      <c r="F114" s="431"/>
      <c r="G114" s="431"/>
      <c r="H114" s="431"/>
      <c r="I114" s="431"/>
      <c r="J114" s="431"/>
      <c r="K114" s="431"/>
      <c r="L114" s="431"/>
      <c r="M114" s="431"/>
      <c r="N114" s="431"/>
      <c r="O114" s="431"/>
      <c r="P114" s="431"/>
      <c r="Q114" s="431"/>
      <c r="R114" s="431"/>
      <c r="S114" s="431"/>
      <c r="T114" s="5"/>
    </row>
    <row r="115" spans="1:20" ht="13.5">
      <c r="A115" s="69" t="s">
        <v>113</v>
      </c>
      <c r="B115" s="432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32"/>
      <c r="D115" s="432"/>
      <c r="E115" s="432"/>
      <c r="F115" s="432"/>
      <c r="G115" s="432"/>
      <c r="H115" s="432"/>
      <c r="I115" s="432"/>
      <c r="J115" s="432"/>
      <c r="K115" s="432"/>
      <c r="L115" s="432"/>
      <c r="M115" s="432"/>
      <c r="N115" s="432"/>
      <c r="O115" s="432"/>
      <c r="P115" s="432"/>
      <c r="Q115" s="432"/>
      <c r="R115" s="432"/>
      <c r="S115" s="432"/>
      <c r="T115" s="5"/>
    </row>
    <row r="116" spans="1:20" ht="13.5" customHeight="1">
      <c r="A116" s="67" t="s">
        <v>114</v>
      </c>
      <c r="B116" s="421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is backed by new revenue. The new revenue does not include grant revenue.  The new revenue has not been received. The new revenue will be received by …</v>
      </c>
      <c r="C116" s="421"/>
      <c r="D116" s="421"/>
      <c r="E116" s="421"/>
      <c r="F116" s="421"/>
      <c r="G116" s="421"/>
      <c r="H116" s="421"/>
      <c r="I116" s="421"/>
      <c r="J116" s="421"/>
      <c r="K116" s="421"/>
      <c r="L116" s="421"/>
      <c r="M116" s="421"/>
      <c r="N116" s="421"/>
      <c r="O116" s="421"/>
      <c r="P116" s="421"/>
      <c r="Q116" s="421"/>
      <c r="R116" s="421"/>
      <c r="S116" s="421"/>
      <c r="T116" s="5"/>
    </row>
    <row r="117" spans="1:20" ht="16.5" customHeight="1">
      <c r="A117" s="67" t="s">
        <v>118</v>
      </c>
      <c r="B117" s="420" t="s">
        <v>111</v>
      </c>
      <c r="C117" s="420"/>
      <c r="D117" s="420"/>
      <c r="E117" s="420"/>
      <c r="F117" s="420"/>
      <c r="G117" s="420"/>
      <c r="H117" s="420"/>
      <c r="I117" s="420"/>
      <c r="J117" s="420"/>
      <c r="K117" s="420"/>
      <c r="L117" s="420"/>
      <c r="M117" s="420"/>
      <c r="N117" s="420"/>
      <c r="O117" s="420"/>
      <c r="P117" s="420"/>
      <c r="Q117" s="420"/>
      <c r="R117" s="420"/>
      <c r="S117" s="420"/>
      <c r="T117" s="5"/>
    </row>
    <row r="118" spans="1:19" ht="14.25" customHeight="1">
      <c r="A118" s="67"/>
      <c r="B118" s="417" t="str">
        <f>'2a.  Simple Form Data Entry'!C174</f>
        <v>- No rent charged for this lease.</v>
      </c>
      <c r="C118" s="417"/>
      <c r="D118" s="417"/>
      <c r="E118" s="417"/>
      <c r="F118" s="417"/>
      <c r="G118" s="417"/>
      <c r="H118" s="417"/>
      <c r="I118" s="417"/>
      <c r="J118" s="417"/>
      <c r="K118" s="417"/>
      <c r="L118" s="417"/>
      <c r="M118" s="417"/>
      <c r="N118" s="417"/>
      <c r="O118" s="417"/>
      <c r="P118" s="417"/>
      <c r="Q118" s="417"/>
      <c r="R118" s="417"/>
      <c r="S118" s="417"/>
    </row>
    <row r="119" spans="1:19" ht="13.5">
      <c r="A119" s="67"/>
      <c r="B119" s="417" t="str">
        <f>'2a.  Simple Form Data Entry'!C175</f>
        <v>-  Estimated first year annual maintenance = $3,000.  Assumed 3% annual inflation.</v>
      </c>
      <c r="C119" s="417"/>
      <c r="D119" s="417"/>
      <c r="E119" s="417"/>
      <c r="F119" s="417"/>
      <c r="G119" s="417"/>
      <c r="H119" s="417"/>
      <c r="I119" s="417"/>
      <c r="J119" s="417"/>
      <c r="K119" s="417"/>
      <c r="L119" s="417"/>
      <c r="M119" s="417"/>
      <c r="N119" s="417"/>
      <c r="O119" s="417"/>
      <c r="P119" s="417"/>
      <c r="Q119" s="417"/>
      <c r="R119" s="417"/>
      <c r="S119" s="417"/>
    </row>
    <row r="120" spans="1:19" ht="12.75" customHeight="1">
      <c r="A120" s="67"/>
      <c r="B120" s="417"/>
      <c r="C120" s="417"/>
      <c r="D120" s="417"/>
      <c r="E120" s="417"/>
      <c r="F120" s="417"/>
      <c r="G120" s="417"/>
      <c r="H120" s="417"/>
      <c r="I120" s="417"/>
      <c r="J120" s="417"/>
      <c r="K120" s="417"/>
      <c r="L120" s="417"/>
      <c r="M120" s="417"/>
      <c r="N120" s="417"/>
      <c r="O120" s="417"/>
      <c r="P120" s="417"/>
      <c r="Q120" s="417"/>
      <c r="R120" s="417"/>
      <c r="S120" s="417"/>
    </row>
    <row r="121" spans="1:19" ht="15" customHeight="1">
      <c r="A121" s="67"/>
      <c r="B121" s="417"/>
      <c r="C121" s="417"/>
      <c r="D121" s="417"/>
      <c r="E121" s="417"/>
      <c r="F121" s="417"/>
      <c r="G121" s="417"/>
      <c r="H121" s="417"/>
      <c r="I121" s="417"/>
      <c r="J121" s="417"/>
      <c r="K121" s="417"/>
      <c r="L121" s="417"/>
      <c r="M121" s="417"/>
      <c r="N121" s="417"/>
      <c r="O121" s="417"/>
      <c r="P121" s="417"/>
      <c r="Q121" s="417"/>
      <c r="R121" s="417"/>
      <c r="S121" s="417"/>
    </row>
    <row r="122" spans="1:20" ht="13.5">
      <c r="A122" s="67"/>
      <c r="B122" s="417"/>
      <c r="C122" s="417"/>
      <c r="D122" s="417"/>
      <c r="E122" s="417"/>
      <c r="F122" s="417"/>
      <c r="G122" s="417"/>
      <c r="H122" s="417"/>
      <c r="I122" s="417"/>
      <c r="J122" s="417"/>
      <c r="K122" s="417"/>
      <c r="L122" s="417"/>
      <c r="M122" s="417"/>
      <c r="N122" s="417"/>
      <c r="O122" s="417"/>
      <c r="P122" s="417"/>
      <c r="Q122" s="417"/>
      <c r="R122" s="417"/>
      <c r="S122" s="417"/>
      <c r="T122" s="5"/>
    </row>
    <row r="123" spans="1:19" ht="13.5">
      <c r="A123" s="67"/>
      <c r="B123" s="417"/>
      <c r="C123" s="417"/>
      <c r="D123" s="417"/>
      <c r="E123" s="417"/>
      <c r="F123" s="417"/>
      <c r="G123" s="417"/>
      <c r="H123" s="417"/>
      <c r="I123" s="417"/>
      <c r="J123" s="417"/>
      <c r="K123" s="417"/>
      <c r="L123" s="417"/>
      <c r="M123" s="417"/>
      <c r="N123" s="417"/>
      <c r="O123" s="417"/>
      <c r="P123" s="417"/>
      <c r="Q123" s="417"/>
      <c r="R123" s="417"/>
      <c r="S123" s="417"/>
    </row>
    <row r="124" spans="1:19" ht="13.5">
      <c r="A124" t="str">
        <f>IF('2a.  Simple Form Data Entry'!C180=""," ","6.")</f>
        <v xml:space="preserve"> </v>
      </c>
      <c r="B124" s="417"/>
      <c r="C124" s="417"/>
      <c r="D124" s="417"/>
      <c r="E124" s="417"/>
      <c r="F124" s="417"/>
      <c r="G124" s="417"/>
      <c r="H124" s="417"/>
      <c r="I124" s="417"/>
      <c r="J124" s="417"/>
      <c r="K124" s="417"/>
      <c r="L124" s="417"/>
      <c r="M124" s="417"/>
      <c r="N124" s="417"/>
      <c r="O124" s="417"/>
      <c r="P124" s="417"/>
      <c r="Q124" s="417"/>
      <c r="R124" s="417"/>
      <c r="S124" s="417"/>
    </row>
    <row r="125" spans="1:19" ht="13.5">
      <c r="A125" s="69"/>
      <c r="B125" s="417"/>
      <c r="C125" s="417"/>
      <c r="D125" s="417"/>
      <c r="E125" s="417"/>
      <c r="F125" s="417"/>
      <c r="G125" s="417"/>
      <c r="H125" s="417"/>
      <c r="I125" s="417"/>
      <c r="J125" s="417"/>
      <c r="K125" s="417"/>
      <c r="L125" s="417"/>
      <c r="M125" s="417"/>
      <c r="N125" s="417"/>
      <c r="O125" s="417"/>
      <c r="P125" s="417"/>
      <c r="Q125" s="417"/>
      <c r="R125" s="417"/>
      <c r="S125" s="417"/>
    </row>
    <row r="126" spans="1:19" ht="13.5">
      <c r="A126" s="69"/>
      <c r="B126" s="417"/>
      <c r="C126" s="417"/>
      <c r="D126" s="417"/>
      <c r="E126" s="417"/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72:C72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7:S10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C10:S11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G39" sqref="G39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58" t="s">
        <v>126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149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0" t="s">
        <v>76</v>
      </c>
      <c r="E11" s="370"/>
      <c r="F11" s="371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2" t="s">
        <v>75</v>
      </c>
      <c r="E12" s="372"/>
      <c r="F12" s="373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2" t="s">
        <v>74</v>
      </c>
      <c r="E13" s="372"/>
      <c r="F13" s="373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4" t="s">
        <v>73</v>
      </c>
      <c r="E14" s="372"/>
      <c r="F14" s="373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2" t="s">
        <v>72</v>
      </c>
      <c r="E15" s="372"/>
      <c r="F15" s="373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2" t="s">
        <v>103</v>
      </c>
      <c r="E16" s="372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2" t="s">
        <v>69</v>
      </c>
      <c r="E17" s="372"/>
      <c r="F17" s="373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0" t="s">
        <v>70</v>
      </c>
      <c r="E18" s="370"/>
      <c r="F18" s="371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70" t="s">
        <v>137</v>
      </c>
      <c r="E19" s="370"/>
      <c r="F19" s="371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62" t="s">
        <v>34</v>
      </c>
      <c r="H20" s="362"/>
      <c r="I20" s="362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68" t="s">
        <v>125</v>
      </c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141</v>
      </c>
      <c r="D39" s="388" t="s">
        <v>142</v>
      </c>
      <c r="E39" s="388"/>
      <c r="F39" s="388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8" t="s">
        <v>77</v>
      </c>
      <c r="E40" s="378"/>
      <c r="F40" s="379"/>
      <c r="G40" s="297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8" t="s">
        <v>78</v>
      </c>
      <c r="E41" s="378"/>
      <c r="F41" s="379"/>
      <c r="G41" s="297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2" t="s">
        <v>134</v>
      </c>
      <c r="E43" s="383"/>
      <c r="F43" s="383"/>
      <c r="G43" s="383"/>
      <c r="H43" s="383"/>
      <c r="I43" s="384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5" t="s">
        <v>99</v>
      </c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69" t="s">
        <v>20</v>
      </c>
      <c r="F57" s="369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 t="s">
        <v>50</v>
      </c>
      <c r="E58" s="380"/>
      <c r="F58" s="381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6" t="s">
        <v>84</v>
      </c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59"/>
      <c r="D69" s="359"/>
      <c r="E69" s="359"/>
      <c r="F69" s="359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8" t="s">
        <v>85</v>
      </c>
      <c r="F71" s="378"/>
      <c r="G71" s="378"/>
      <c r="H71" s="378"/>
      <c r="I71" s="378"/>
      <c r="J71" s="378"/>
      <c r="K71" s="378"/>
      <c r="L71" s="378"/>
      <c r="M71" s="378"/>
      <c r="N71" s="180"/>
      <c r="O71" s="211"/>
    </row>
    <row r="72" spans="2:15" ht="13.5" customHeight="1">
      <c r="B72" s="210"/>
      <c r="C72" s="268" t="s">
        <v>25</v>
      </c>
      <c r="D72" s="269"/>
      <c r="E72" s="363" t="s">
        <v>86</v>
      </c>
      <c r="F72" s="363"/>
      <c r="G72" s="363"/>
      <c r="H72" s="363"/>
      <c r="I72" s="363"/>
      <c r="J72" s="363"/>
      <c r="K72" s="363"/>
      <c r="L72" s="363"/>
      <c r="M72" s="363"/>
      <c r="N72" s="181"/>
      <c r="O72" s="211"/>
    </row>
    <row r="73" spans="2:15" ht="14.25">
      <c r="B73" s="210"/>
      <c r="C73" s="268" t="s">
        <v>53</v>
      </c>
      <c r="D73" s="269"/>
      <c r="E73" s="363" t="s">
        <v>87</v>
      </c>
      <c r="F73" s="343"/>
      <c r="G73" s="343"/>
      <c r="H73" s="343"/>
      <c r="I73" s="343"/>
      <c r="J73" s="343"/>
      <c r="K73" s="343"/>
      <c r="L73" s="343"/>
      <c r="M73" s="343"/>
      <c r="N73" s="179"/>
      <c r="O73" s="211"/>
    </row>
    <row r="74" spans="2:15" ht="14.25">
      <c r="B74" s="210"/>
      <c r="C74" s="376" t="s">
        <v>55</v>
      </c>
      <c r="D74" s="376"/>
      <c r="E74" s="363" t="s">
        <v>88</v>
      </c>
      <c r="F74" s="343"/>
      <c r="G74" s="343"/>
      <c r="H74" s="343"/>
      <c r="I74" s="343"/>
      <c r="J74" s="343"/>
      <c r="K74" s="343"/>
      <c r="L74" s="343"/>
      <c r="M74" s="343"/>
      <c r="N74" s="179"/>
      <c r="O74" s="211"/>
    </row>
    <row r="75" spans="2:15" ht="14.25" customHeight="1">
      <c r="B75" s="210"/>
      <c r="C75" s="375" t="s">
        <v>56</v>
      </c>
      <c r="D75" s="375"/>
      <c r="E75" s="363" t="s">
        <v>89</v>
      </c>
      <c r="F75" s="363"/>
      <c r="G75" s="363"/>
      <c r="H75" s="363"/>
      <c r="I75" s="363"/>
      <c r="J75" s="363"/>
      <c r="K75" s="363"/>
      <c r="L75" s="363"/>
      <c r="M75" s="363"/>
      <c r="N75" s="181"/>
      <c r="O75" s="211"/>
    </row>
    <row r="76" spans="2:15" ht="14.25">
      <c r="B76" s="210"/>
      <c r="C76" s="376" t="s">
        <v>57</v>
      </c>
      <c r="D76" s="376"/>
      <c r="E76" s="363"/>
      <c r="F76" s="343"/>
      <c r="G76" s="343"/>
      <c r="H76" s="343"/>
      <c r="I76" s="343"/>
      <c r="J76" s="343"/>
      <c r="K76" s="343"/>
      <c r="L76" s="343"/>
      <c r="M76" s="343"/>
      <c r="N76" s="179"/>
      <c r="O76" s="211"/>
    </row>
    <row r="77" spans="2:15" ht="15" customHeight="1">
      <c r="B77" s="210"/>
      <c r="C77" s="377" t="s">
        <v>26</v>
      </c>
      <c r="D77" s="377"/>
      <c r="E77" s="363" t="s">
        <v>90</v>
      </c>
      <c r="F77" s="343"/>
      <c r="G77" s="343"/>
      <c r="H77" s="343"/>
      <c r="I77" s="343"/>
      <c r="J77" s="343"/>
      <c r="K77" s="343"/>
      <c r="L77" s="343"/>
      <c r="M77" s="343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49" t="s">
        <v>40</v>
      </c>
      <c r="D81" s="349"/>
      <c r="E81" s="350" t="s">
        <v>22</v>
      </c>
      <c r="F81" s="350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0" t="s">
        <v>55</v>
      </c>
      <c r="D85" s="36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4" t="s">
        <v>56</v>
      </c>
      <c r="D86" s="365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0" t="s">
        <v>57</v>
      </c>
      <c r="D87" s="36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66" t="s">
        <v>26</v>
      </c>
      <c r="D88" s="367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49" t="s">
        <v>40</v>
      </c>
      <c r="D92" s="349"/>
      <c r="E92" s="350" t="s">
        <v>22</v>
      </c>
      <c r="F92" s="350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60" t="s">
        <v>55</v>
      </c>
      <c r="D96" s="36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4" t="s">
        <v>56</v>
      </c>
      <c r="D97" s="365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60" t="s">
        <v>57</v>
      </c>
      <c r="D98" s="36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66" t="s">
        <v>26</v>
      </c>
      <c r="D99" s="367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49" t="s">
        <v>40</v>
      </c>
      <c r="D103" s="349"/>
      <c r="E103" s="350" t="s">
        <v>22</v>
      </c>
      <c r="F103" s="350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60" t="s">
        <v>55</v>
      </c>
      <c r="D107" s="36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64" t="s">
        <v>56</v>
      </c>
      <c r="D108" s="365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60" t="s">
        <v>57</v>
      </c>
      <c r="D109" s="36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66" t="s">
        <v>26</v>
      </c>
      <c r="D110" s="367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49" t="s">
        <v>40</v>
      </c>
      <c r="D114" s="349"/>
      <c r="E114" s="350" t="s">
        <v>22</v>
      </c>
      <c r="F114" s="350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51" t="s">
        <v>55</v>
      </c>
      <c r="D118" s="352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53" t="s">
        <v>56</v>
      </c>
      <c r="D119" s="354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51" t="s">
        <v>57</v>
      </c>
      <c r="D120" s="352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55" t="s">
        <v>26</v>
      </c>
      <c r="D121" s="356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49" t="s">
        <v>40</v>
      </c>
      <c r="D125" s="349"/>
      <c r="E125" s="350" t="s">
        <v>22</v>
      </c>
      <c r="F125" s="350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51" t="s">
        <v>55</v>
      </c>
      <c r="D129" s="352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53" t="s">
        <v>56</v>
      </c>
      <c r="D130" s="354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51" t="s">
        <v>57</v>
      </c>
      <c r="D131" s="352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55" t="s">
        <v>26</v>
      </c>
      <c r="D132" s="356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49" t="s">
        <v>40</v>
      </c>
      <c r="D136" s="349"/>
      <c r="E136" s="350" t="s">
        <v>22</v>
      </c>
      <c r="F136" s="350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51" t="s">
        <v>55</v>
      </c>
      <c r="D140" s="352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53" t="s">
        <v>56</v>
      </c>
      <c r="D141" s="354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51" t="s">
        <v>57</v>
      </c>
      <c r="D142" s="352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55" t="s">
        <v>26</v>
      </c>
      <c r="D143" s="356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43" t="s">
        <v>100</v>
      </c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179"/>
      <c r="O148" s="224"/>
      <c r="P148" s="225"/>
      <c r="Q148" s="225"/>
    </row>
    <row r="149" spans="2:17" ht="15" customHeight="1">
      <c r="B149" s="210"/>
      <c r="C149" s="343" t="s">
        <v>132</v>
      </c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57" t="s">
        <v>18</v>
      </c>
      <c r="D155" s="357" t="s">
        <v>39</v>
      </c>
      <c r="E155" s="347" t="s">
        <v>23</v>
      </c>
      <c r="F155" s="347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50"/>
      <c r="D156" s="350"/>
      <c r="E156" s="348"/>
      <c r="F156" s="34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7" t="s">
        <v>147</v>
      </c>
      <c r="G171" s="338"/>
      <c r="H171" s="338"/>
      <c r="I171" s="338"/>
      <c r="J171" s="338"/>
      <c r="K171" s="338"/>
      <c r="L171" s="338"/>
      <c r="M171" s="338"/>
      <c r="N171" s="339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3" t="s">
        <v>152</v>
      </c>
      <c r="D173" s="343"/>
      <c r="E173" s="343"/>
      <c r="F173" s="343"/>
      <c r="G173" s="343"/>
      <c r="H173" s="343"/>
      <c r="I173" s="343"/>
      <c r="J173" s="343"/>
      <c r="K173" s="343"/>
      <c r="L173" s="343"/>
      <c r="M173" s="343"/>
      <c r="N173" s="179"/>
      <c r="O173" s="224"/>
    </row>
    <row r="174" spans="2:15" ht="34.5" customHeight="1" thickBot="1">
      <c r="B174" s="210"/>
      <c r="C174" s="340" t="s">
        <v>139</v>
      </c>
      <c r="D174" s="341"/>
      <c r="E174" s="341"/>
      <c r="F174" s="341"/>
      <c r="G174" s="341"/>
      <c r="H174" s="341"/>
      <c r="I174" s="341"/>
      <c r="J174" s="341"/>
      <c r="K174" s="341"/>
      <c r="L174" s="341"/>
      <c r="M174" s="341"/>
      <c r="N174" s="342"/>
      <c r="O174" s="224"/>
    </row>
    <row r="175" spans="2:15" ht="34.5" customHeight="1" thickBot="1">
      <c r="B175" s="210"/>
      <c r="C175" s="344" t="s">
        <v>123</v>
      </c>
      <c r="D175" s="345"/>
      <c r="E175" s="345"/>
      <c r="F175" s="345"/>
      <c r="G175" s="345"/>
      <c r="H175" s="345"/>
      <c r="I175" s="345"/>
      <c r="J175" s="345"/>
      <c r="K175" s="345"/>
      <c r="L175" s="345"/>
      <c r="M175" s="345"/>
      <c r="N175" s="346"/>
      <c r="O175" s="224"/>
    </row>
    <row r="176" spans="2:15" ht="34.5" customHeight="1" thickBot="1">
      <c r="B176" s="210"/>
      <c r="C176" s="344" t="s">
        <v>123</v>
      </c>
      <c r="D176" s="345"/>
      <c r="E176" s="345"/>
      <c r="F176" s="345"/>
      <c r="G176" s="345"/>
      <c r="H176" s="345"/>
      <c r="I176" s="345"/>
      <c r="J176" s="345"/>
      <c r="K176" s="345"/>
      <c r="L176" s="345"/>
      <c r="M176" s="345"/>
      <c r="N176" s="346"/>
      <c r="O176" s="224"/>
    </row>
    <row r="177" spans="2:15" ht="34.5" customHeight="1" thickBot="1">
      <c r="B177" s="210"/>
      <c r="C177" s="344" t="s">
        <v>123</v>
      </c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346"/>
      <c r="O177" s="224"/>
    </row>
    <row r="178" spans="2:15" ht="34.5" customHeight="1" thickBot="1">
      <c r="B178" s="210"/>
      <c r="C178" s="344" t="s">
        <v>123</v>
      </c>
      <c r="D178" s="345"/>
      <c r="E178" s="345"/>
      <c r="F178" s="345"/>
      <c r="G178" s="345"/>
      <c r="H178" s="345"/>
      <c r="I178" s="345"/>
      <c r="J178" s="345"/>
      <c r="K178" s="345"/>
      <c r="L178" s="345"/>
      <c r="M178" s="345"/>
      <c r="N178" s="346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43" t="s">
        <v>138</v>
      </c>
      <c r="D180" s="343"/>
      <c r="E180" s="343"/>
      <c r="F180" s="343"/>
      <c r="G180" s="343"/>
      <c r="H180" s="343"/>
      <c r="I180" s="343"/>
      <c r="J180" s="343"/>
      <c r="K180" s="343"/>
      <c r="L180" s="343"/>
      <c r="M180" s="343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36"/>
      <c r="D203" s="336"/>
      <c r="E203" s="336"/>
      <c r="F203" s="336"/>
      <c r="G203" s="336"/>
      <c r="H203" s="336"/>
      <c r="I203" s="336"/>
      <c r="J203" s="336"/>
      <c r="K203" s="336"/>
      <c r="L203" s="336"/>
      <c r="M203" s="336"/>
      <c r="N203" s="336"/>
      <c r="O203" s="336"/>
      <c r="P203" s="336"/>
      <c r="Q203" s="336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37" t="s">
        <v>49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3" t="s">
        <v>31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1"/>
    </row>
    <row r="4" spans="1:20" ht="3" customHeight="1" thickBot="1" thickTop="1">
      <c r="A4" s="444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1"/>
    </row>
    <row r="5" spans="1:19" ht="13.5">
      <c r="A5" s="454" t="s">
        <v>7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3"/>
    </row>
    <row r="6" spans="1:20" ht="13.5">
      <c r="A6" s="450" t="s">
        <v>0</v>
      </c>
      <c r="B6" s="451"/>
      <c r="C6" s="449" t="str">
        <f>IF('2b.  Complex Form Data Entry'!G11="","   ",'2b.  Complex Form Data Entry'!G11)</f>
        <v xml:space="preserve">   </v>
      </c>
      <c r="D6" s="449"/>
      <c r="E6" s="449"/>
      <c r="F6" s="449"/>
      <c r="G6" s="449"/>
      <c r="H6" s="449"/>
      <c r="I6" s="449"/>
      <c r="J6" s="449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55" t="s">
        <v>150</v>
      </c>
      <c r="B7" s="446"/>
      <c r="C7" s="436" t="str">
        <f>IF('2b.  Complex Form Data Entry'!G12="","   ",'2b.  Complex Form Data Entry'!G12)</f>
        <v xml:space="preserve">   </v>
      </c>
      <c r="D7" s="436"/>
      <c r="E7" s="436"/>
      <c r="F7" s="436"/>
      <c r="G7" s="436"/>
      <c r="H7" s="436"/>
      <c r="I7" s="436"/>
      <c r="J7" s="436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47" t="s">
        <v>2</v>
      </c>
      <c r="B8" s="448"/>
      <c r="C8" s="292" t="str">
        <f>IF('2b.  Complex Form Data Entry'!G15="","   ",'2b.  Complex Form Data Entry'!G15)</f>
        <v xml:space="preserve">   </v>
      </c>
      <c r="E8" s="292"/>
      <c r="F8" s="448" t="s">
        <v>8</v>
      </c>
      <c r="G8" s="448"/>
      <c r="H8" s="329" t="str">
        <f>IF('2b.  Complex Form Data Entry'!G15=""," ",'2b.  Complex Form Data Entry'!G16)</f>
        <v xml:space="preserve"> </v>
      </c>
      <c r="I8" s="292"/>
      <c r="J8" s="292"/>
      <c r="L8" s="446" t="s">
        <v>10</v>
      </c>
      <c r="M8" s="446"/>
      <c r="N8" s="446"/>
      <c r="O8" s="446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47" t="s">
        <v>3</v>
      </c>
      <c r="B9" s="448"/>
      <c r="C9" s="295"/>
      <c r="D9" s="292"/>
      <c r="E9" s="292"/>
      <c r="F9" s="448" t="s">
        <v>13</v>
      </c>
      <c r="G9" s="448"/>
      <c r="H9" s="292"/>
      <c r="I9" s="292"/>
      <c r="J9" s="292"/>
      <c r="L9" s="446" t="s">
        <v>9</v>
      </c>
      <c r="M9" s="446"/>
      <c r="N9" s="446"/>
      <c r="O9" s="446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149</v>
      </c>
      <c r="B10" s="331"/>
      <c r="C10" s="389" t="str">
        <f>IF('2b.  Complex Form Data Entry'!G10=""," ",'2b.  Complex Form Data Entry'!G10)</f>
        <v xml:space="preserve"> </v>
      </c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90"/>
      <c r="T10" s="11"/>
    </row>
    <row r="11" spans="1:20" ht="13.5" thickBot="1">
      <c r="A11" s="332"/>
      <c r="B11" s="333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2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3" t="s">
        <v>14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9" t="s">
        <v>32</v>
      </c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43" t="s">
        <v>143</v>
      </c>
      <c r="B17" s="443"/>
      <c r="C17" s="443"/>
      <c r="D17" s="443"/>
      <c r="E17" s="462" t="str">
        <f>IF('2b.  Complex Form Data Entry'!G39="N","NA",'2b.  Complex Form Data Entry'!G40)</f>
        <v>NA</v>
      </c>
      <c r="F17" s="463"/>
      <c r="G17" s="464"/>
      <c r="H17" s="418" t="s">
        <v>151</v>
      </c>
      <c r="I17" s="419"/>
      <c r="J17" s="419"/>
      <c r="K17" s="419"/>
      <c r="L17" s="419"/>
      <c r="M17" s="419"/>
      <c r="N17" s="310"/>
      <c r="O17" s="462" t="str">
        <f>IF('2b.  Complex Form Data Entry'!G39="N","NA",'2b.  Complex Form Data Entry'!G41)</f>
        <v>NA</v>
      </c>
      <c r="P17" s="463"/>
      <c r="Q17" s="463"/>
      <c r="R17" s="463"/>
      <c r="S17" s="46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9" t="s">
        <v>33</v>
      </c>
      <c r="B19" s="439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146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05" t="str">
        <f>IF('2b.  Complex Form Data Entry'!E80="","   ",'2b.  Complex Form Data Entry'!E80)</f>
        <v xml:space="preserve">   </v>
      </c>
      <c r="B35" s="406"/>
      <c r="C35" s="407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397" t="s">
        <v>55</v>
      </c>
      <c r="C39" s="398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99" t="s">
        <v>56</v>
      </c>
      <c r="C40" s="400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397" t="s">
        <v>57</v>
      </c>
      <c r="C41" s="398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11" t="s">
        <v>26</v>
      </c>
      <c r="C42" s="412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08" t="str">
        <f>IF('2b.  Complex Form Data Entry'!E91="","   ",'2b.  Complex Form Data Entry'!E91)</f>
        <v xml:space="preserve">   </v>
      </c>
      <c r="B45" s="409"/>
      <c r="C45" s="410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397" t="s">
        <v>55</v>
      </c>
      <c r="C49" s="398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99" t="s">
        <v>56</v>
      </c>
      <c r="C50" s="400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397" t="s">
        <v>57</v>
      </c>
      <c r="C51" s="398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11" t="s">
        <v>26</v>
      </c>
      <c r="C52" s="412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408" t="str">
        <f>IF('2b.  Complex Form Data Entry'!E102="","   ",'2b.  Complex Form Data Entry'!E102)</f>
        <v xml:space="preserve">   </v>
      </c>
      <c r="B55" s="409"/>
      <c r="C55" s="410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397" t="s">
        <v>55</v>
      </c>
      <c r="C59" s="398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99" t="s">
        <v>56</v>
      </c>
      <c r="C60" s="400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397" t="s">
        <v>57</v>
      </c>
      <c r="C61" s="398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11" t="s">
        <v>26</v>
      </c>
      <c r="C62" s="412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408" t="str">
        <f>IF('2b.  Complex Form Data Entry'!E113="","   ",'2b.  Complex Form Data Entry'!E113)</f>
        <v xml:space="preserve">   </v>
      </c>
      <c r="B65" s="409"/>
      <c r="C65" s="410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397" t="s">
        <v>55</v>
      </c>
      <c r="C69" s="398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99" t="s">
        <v>56</v>
      </c>
      <c r="C70" s="400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397" t="s">
        <v>57</v>
      </c>
      <c r="C71" s="398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11" t="s">
        <v>26</v>
      </c>
      <c r="C72" s="412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408" t="str">
        <f>IF('2b.  Complex Form Data Entry'!E124="","   ",'2b.  Complex Form Data Entry'!E124)</f>
        <v xml:space="preserve">   </v>
      </c>
      <c r="B75" s="409"/>
      <c r="C75" s="410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397" t="s">
        <v>55</v>
      </c>
      <c r="C79" s="398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99" t="s">
        <v>56</v>
      </c>
      <c r="C80" s="400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397" t="s">
        <v>57</v>
      </c>
      <c r="C81" s="398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411" t="s">
        <v>26</v>
      </c>
      <c r="C82" s="412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408" t="str">
        <f>IF('2b.  Complex Form Data Entry'!E135="","   ",'2b.  Complex Form Data Entry'!E135)</f>
        <v xml:space="preserve">   </v>
      </c>
      <c r="B85" s="409"/>
      <c r="C85" s="410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397" t="s">
        <v>55</v>
      </c>
      <c r="C89" s="398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99" t="s">
        <v>56</v>
      </c>
      <c r="C90" s="400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397" t="s">
        <v>57</v>
      </c>
      <c r="C91" s="398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411" t="s">
        <v>26</v>
      </c>
      <c r="C92" s="412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37" t="s">
        <v>133</v>
      </c>
      <c r="B97" s="437"/>
      <c r="C97" s="437"/>
      <c r="D97" s="437"/>
      <c r="E97" s="437"/>
      <c r="F97" s="437"/>
      <c r="G97" s="437"/>
      <c r="H97" s="437"/>
      <c r="I97" s="437"/>
      <c r="J97" s="437"/>
      <c r="K97" s="437"/>
      <c r="L97" s="437"/>
      <c r="M97" s="437"/>
      <c r="N97" s="437"/>
      <c r="O97" s="437"/>
      <c r="P97" s="437"/>
      <c r="Q97" s="437"/>
      <c r="R97" s="437"/>
      <c r="S97" s="437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393" t="s">
        <v>31</v>
      </c>
      <c r="B99" s="393"/>
      <c r="C99" s="393"/>
      <c r="D99" s="393"/>
      <c r="E99" s="393"/>
      <c r="F99" s="393"/>
      <c r="G99" s="393"/>
      <c r="H99" s="393"/>
      <c r="I99" s="393"/>
      <c r="J99" s="393"/>
      <c r="K99" s="393"/>
      <c r="L99" s="393"/>
      <c r="M99" s="393"/>
      <c r="N99" s="393"/>
      <c r="O99" s="393"/>
      <c r="P99" s="393"/>
      <c r="Q99" s="393"/>
      <c r="R99" s="393"/>
      <c r="S99" s="393"/>
      <c r="T99" s="1"/>
    </row>
    <row r="100" spans="1:20" ht="3" customHeight="1" thickBot="1" thickTop="1">
      <c r="A100" s="444"/>
      <c r="B100" s="445"/>
      <c r="C100" s="445"/>
      <c r="D100" s="445"/>
      <c r="E100" s="445"/>
      <c r="F100" s="445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5"/>
      <c r="R100" s="445"/>
      <c r="S100" s="445"/>
      <c r="T100" s="1"/>
    </row>
    <row r="101" spans="1:19" ht="13.5">
      <c r="A101" s="454" t="s">
        <v>7</v>
      </c>
      <c r="B101" s="452"/>
      <c r="C101" s="452"/>
      <c r="D101" s="452"/>
      <c r="E101" s="452"/>
      <c r="F101" s="452"/>
      <c r="G101" s="452"/>
      <c r="H101" s="452"/>
      <c r="I101" s="452"/>
      <c r="J101" s="452"/>
      <c r="K101" s="452"/>
      <c r="L101" s="452"/>
      <c r="M101" s="452"/>
      <c r="N101" s="452"/>
      <c r="O101" s="452"/>
      <c r="P101" s="452"/>
      <c r="Q101" s="452"/>
      <c r="R101" s="452"/>
      <c r="S101" s="453"/>
    </row>
    <row r="102" spans="1:20" ht="13.5">
      <c r="A102" s="450" t="s">
        <v>0</v>
      </c>
      <c r="B102" s="451"/>
      <c r="C102" s="449" t="str">
        <f>IF('2b.  Complex Form Data Entry'!G11="","   ",'2b.  Complex Form Data Entry'!G11)</f>
        <v xml:space="preserve">   </v>
      </c>
      <c r="D102" s="449"/>
      <c r="E102" s="449"/>
      <c r="F102" s="449"/>
      <c r="G102" s="449"/>
      <c r="H102" s="449"/>
      <c r="I102" s="449"/>
      <c r="J102" s="449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55" t="s">
        <v>150</v>
      </c>
      <c r="B103" s="446"/>
      <c r="C103" s="436" t="str">
        <f>IF('2b.  Complex Form Data Entry'!G12="","   ",'2b.  Complex Form Data Entry'!G12)</f>
        <v xml:space="preserve">   </v>
      </c>
      <c r="D103" s="436"/>
      <c r="E103" s="436"/>
      <c r="F103" s="436"/>
      <c r="G103" s="436"/>
      <c r="H103" s="436"/>
      <c r="I103" s="436"/>
      <c r="J103" s="436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47" t="s">
        <v>2</v>
      </c>
      <c r="B104" s="448"/>
      <c r="C104" s="298" t="str">
        <f>IF('2b.  Complex Form Data Entry'!G15="","   ",'2b.  Complex Form Data Entry'!G15)</f>
        <v xml:space="preserve">   </v>
      </c>
      <c r="E104" s="298"/>
      <c r="F104" s="448" t="s">
        <v>8</v>
      </c>
      <c r="G104" s="448"/>
      <c r="H104" s="329" t="str">
        <f>IF('2b.  Complex Form Data Entry'!G15=""," ",'2b.  Complex Form Data Entry'!G16)</f>
        <v xml:space="preserve"> </v>
      </c>
      <c r="I104" s="298"/>
      <c r="J104" s="298"/>
      <c r="L104" s="446" t="s">
        <v>10</v>
      </c>
      <c r="M104" s="446"/>
      <c r="N104" s="446"/>
      <c r="O104" s="446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47" t="s">
        <v>3</v>
      </c>
      <c r="B105" s="448"/>
      <c r="C105" s="300"/>
      <c r="D105" s="298"/>
      <c r="E105" s="298"/>
      <c r="F105" s="448" t="s">
        <v>13</v>
      </c>
      <c r="G105" s="448"/>
      <c r="H105" s="298"/>
      <c r="I105" s="298"/>
      <c r="J105" s="298"/>
      <c r="L105" s="446" t="s">
        <v>9</v>
      </c>
      <c r="M105" s="446"/>
      <c r="N105" s="446"/>
      <c r="O105" s="446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149</v>
      </c>
      <c r="B106" s="331"/>
      <c r="C106" s="389" t="str">
        <f>IF('2b.  Complex Form Data Entry'!G10=""," ",'2b.  Complex Form Data Entry'!G10)</f>
        <v xml:space="preserve"> </v>
      </c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9"/>
      <c r="S106" s="390"/>
      <c r="T106" s="11"/>
    </row>
    <row r="107" spans="1:20" ht="13.5" thickBot="1">
      <c r="A107" s="332"/>
      <c r="B107" s="333"/>
      <c r="C107" s="391"/>
      <c r="D107" s="391"/>
      <c r="E107" s="391"/>
      <c r="F107" s="391"/>
      <c r="G107" s="391"/>
      <c r="H107" s="391"/>
      <c r="I107" s="391"/>
      <c r="J107" s="391"/>
      <c r="K107" s="391"/>
      <c r="L107" s="391"/>
      <c r="M107" s="391"/>
      <c r="N107" s="391"/>
      <c r="O107" s="391"/>
      <c r="P107" s="391"/>
      <c r="Q107" s="391"/>
      <c r="R107" s="391"/>
      <c r="S107" s="392"/>
      <c r="T107" s="11"/>
    </row>
    <row r="108" spans="1:20" ht="18.75" customHeight="1" thickBot="1" thickTop="1">
      <c r="A108" s="438" t="s">
        <v>15</v>
      </c>
      <c r="B108" s="438"/>
      <c r="C108" s="438"/>
      <c r="D108" s="438"/>
      <c r="E108" s="438"/>
      <c r="F108" s="438"/>
      <c r="G108" s="438"/>
      <c r="H108" s="438"/>
      <c r="I108" s="438"/>
      <c r="J108" s="438"/>
      <c r="K108" s="438"/>
      <c r="L108" s="438"/>
      <c r="M108" s="438"/>
      <c r="N108" s="438"/>
      <c r="O108" s="438"/>
      <c r="P108" s="438"/>
      <c r="Q108" s="438"/>
      <c r="R108" s="438"/>
      <c r="S108" s="438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56" t="s">
        <v>18</v>
      </c>
      <c r="B112" s="457"/>
      <c r="C112" s="458"/>
      <c r="D112" s="422" t="s">
        <v>19</v>
      </c>
      <c r="E112" s="422" t="s">
        <v>5</v>
      </c>
      <c r="F112" s="413" t="s">
        <v>104</v>
      </c>
      <c r="G112" s="422" t="s">
        <v>11</v>
      </c>
      <c r="H112" s="433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15" t="str">
        <f>CONCATENATE(L34," Appropriation Change")</f>
        <v>2015 / 2016 Appropriation Change</v>
      </c>
      <c r="O112" s="303"/>
      <c r="P112" s="303"/>
      <c r="Q112" s="303"/>
      <c r="R112" s="426" t="s">
        <v>136</v>
      </c>
      <c r="S112" s="427"/>
      <c r="T112" s="42"/>
    </row>
    <row r="113" spans="1:20" ht="37.5" customHeight="1" thickBot="1">
      <c r="A113" s="459"/>
      <c r="B113" s="460"/>
      <c r="C113" s="461"/>
      <c r="D113" s="423"/>
      <c r="E113" s="423"/>
      <c r="F113" s="414"/>
      <c r="G113" s="423"/>
      <c r="H113" s="434"/>
      <c r="I113" s="316"/>
      <c r="J113" s="191" t="s">
        <v>24</v>
      </c>
      <c r="K113" s="287" t="str">
        <f>'2b.  Complex Form Data Entry'!H156</f>
        <v>Allocation Change</v>
      </c>
      <c r="L113" s="416"/>
      <c r="O113" s="303"/>
      <c r="P113" s="303"/>
      <c r="Q113" s="303"/>
      <c r="R113" s="428"/>
      <c r="S113" s="429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6">
        <f>'2b.  Complex Form Data Entry'!J157</f>
        <v>0</v>
      </c>
      <c r="S114" s="467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6">
        <f>'2b.  Complex Form Data Entry'!J158</f>
        <v>0</v>
      </c>
      <c r="S115" s="467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6">
        <f>'2b.  Complex Form Data Entry'!J159</f>
        <v>0</v>
      </c>
      <c r="S116" s="467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6">
        <f>'2b.  Complex Form Data Entry'!J160</f>
        <v>0</v>
      </c>
      <c r="S117" s="467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6">
        <f>'2b.  Complex Form Data Entry'!J161</f>
        <v>0</v>
      </c>
      <c r="S118" s="467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6">
        <f>'2b.  Complex Form Data Entry'!J162</f>
        <v>0</v>
      </c>
      <c r="S119" s="467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8">
        <f>SUM(R114:S119)</f>
        <v>0</v>
      </c>
      <c r="S120" s="469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140</v>
      </c>
      <c r="B123" s="435" t="str">
        <f>IF('2b.  Complex Form Data Entry'!G39="Y","See note 5 below.",'2b.  Complex Form Data Entry'!D43)</f>
        <v>An NPV analysis was not performed because …</v>
      </c>
      <c r="C123" s="435"/>
      <c r="D123" s="435"/>
      <c r="E123" s="435"/>
      <c r="F123" s="435"/>
      <c r="G123" s="435"/>
      <c r="H123" s="435"/>
      <c r="I123" s="435"/>
      <c r="J123" s="435"/>
      <c r="K123" s="435"/>
      <c r="L123" s="435"/>
      <c r="M123" s="435"/>
      <c r="N123" s="435"/>
      <c r="O123" s="435"/>
      <c r="P123" s="435"/>
      <c r="Q123" s="435"/>
      <c r="R123" s="435"/>
      <c r="S123" s="435"/>
      <c r="T123" s="5"/>
    </row>
    <row r="124" spans="1:20" ht="13.5">
      <c r="A124" s="68" t="s">
        <v>112</v>
      </c>
      <c r="B124" s="430" t="s">
        <v>148</v>
      </c>
      <c r="C124" s="430"/>
      <c r="D124" s="430"/>
      <c r="E124" s="430"/>
      <c r="F124" s="430"/>
      <c r="G124" s="430"/>
      <c r="H124" s="430"/>
      <c r="I124" s="430"/>
      <c r="J124" s="430"/>
      <c r="K124" s="430"/>
      <c r="L124" s="430"/>
      <c r="M124" s="430"/>
      <c r="N124" s="430"/>
      <c r="O124" s="430"/>
      <c r="P124" s="430"/>
      <c r="Q124" s="430"/>
      <c r="R124" s="430"/>
      <c r="S124" s="430"/>
      <c r="T124" s="5"/>
    </row>
    <row r="125" spans="1:20" ht="14.25" customHeight="1">
      <c r="A125" s="69" t="s">
        <v>52</v>
      </c>
      <c r="B125" s="465" t="s">
        <v>116</v>
      </c>
      <c r="C125" s="465"/>
      <c r="D125" s="465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465"/>
      <c r="R125" s="465"/>
      <c r="S125" s="465"/>
      <c r="T125" s="5"/>
    </row>
    <row r="126" spans="1:20" ht="16.5" customHeight="1">
      <c r="A126" s="69" t="s">
        <v>113</v>
      </c>
      <c r="B126" s="432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32"/>
      <c r="D126" s="432"/>
      <c r="E126" s="432"/>
      <c r="F126" s="432"/>
      <c r="G126" s="432"/>
      <c r="H126" s="432"/>
      <c r="I126" s="432"/>
      <c r="J126" s="432"/>
      <c r="K126" s="432"/>
      <c r="L126" s="432"/>
      <c r="M126" s="432"/>
      <c r="N126" s="432"/>
      <c r="O126" s="432"/>
      <c r="P126" s="432"/>
      <c r="Q126" s="432"/>
      <c r="R126" s="432"/>
      <c r="S126" s="432"/>
      <c r="T126" s="5"/>
    </row>
    <row r="127" spans="1:20" ht="14.25" customHeight="1">
      <c r="A127" s="67" t="s">
        <v>114</v>
      </c>
      <c r="B127" s="421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21"/>
      <c r="D127" s="421"/>
      <c r="E127" s="421"/>
      <c r="F127" s="421"/>
      <c r="G127" s="421"/>
      <c r="H127" s="421"/>
      <c r="I127" s="421"/>
      <c r="J127" s="421"/>
      <c r="K127" s="421"/>
      <c r="L127" s="421"/>
      <c r="M127" s="421"/>
      <c r="N127" s="421"/>
      <c r="O127" s="421"/>
      <c r="P127" s="421"/>
      <c r="Q127" s="421"/>
      <c r="R127" s="421"/>
      <c r="S127" s="421"/>
      <c r="T127" s="5"/>
    </row>
    <row r="128" spans="1:20" ht="16.5" customHeight="1">
      <c r="A128" s="67" t="s">
        <v>118</v>
      </c>
      <c r="B128" s="420" t="s">
        <v>111</v>
      </c>
      <c r="C128" s="420"/>
      <c r="D128" s="420"/>
      <c r="E128" s="420"/>
      <c r="F128" s="420"/>
      <c r="G128" s="420"/>
      <c r="H128" s="420"/>
      <c r="I128" s="420"/>
      <c r="J128" s="420"/>
      <c r="K128" s="420"/>
      <c r="L128" s="420"/>
      <c r="M128" s="420"/>
      <c r="N128" s="420"/>
      <c r="O128" s="420"/>
      <c r="P128" s="420"/>
      <c r="Q128" s="420"/>
      <c r="R128" s="420"/>
      <c r="S128" s="420"/>
      <c r="T128" s="5"/>
    </row>
    <row r="129" spans="1:19" ht="14.25" customHeight="1">
      <c r="A129" s="67"/>
      <c r="B129" s="417" t="str">
        <f>'2b.  Complex Form Data Entry'!C174</f>
        <v>-</v>
      </c>
      <c r="C129" s="417"/>
      <c r="D129" s="417"/>
      <c r="E129" s="417"/>
      <c r="F129" s="417"/>
      <c r="G129" s="417"/>
      <c r="H129" s="417"/>
      <c r="I129" s="417"/>
      <c r="J129" s="417"/>
      <c r="K129" s="417"/>
      <c r="L129" s="417"/>
      <c r="M129" s="417"/>
      <c r="N129" s="417"/>
      <c r="O129" s="417"/>
      <c r="P129" s="417"/>
      <c r="Q129" s="417"/>
      <c r="R129" s="417"/>
      <c r="S129" s="417"/>
    </row>
    <row r="130" spans="1:19" ht="13.5">
      <c r="A130" s="67"/>
      <c r="B130" s="417" t="str">
        <f>'2b.  Complex Form Data Entry'!C175</f>
        <v xml:space="preserve">- </v>
      </c>
      <c r="C130" s="417"/>
      <c r="D130" s="417"/>
      <c r="E130" s="417"/>
      <c r="F130" s="417"/>
      <c r="G130" s="417"/>
      <c r="H130" s="417"/>
      <c r="I130" s="417"/>
      <c r="J130" s="417"/>
      <c r="K130" s="417"/>
      <c r="L130" s="417"/>
      <c r="M130" s="417"/>
      <c r="N130" s="417"/>
      <c r="O130" s="417"/>
      <c r="P130" s="417"/>
      <c r="Q130" s="417"/>
      <c r="R130" s="417"/>
      <c r="S130" s="417"/>
    </row>
    <row r="131" spans="1:19" ht="12.75" customHeight="1">
      <c r="A131" s="67"/>
      <c r="B131" s="417" t="str">
        <f>'2b.  Complex Form Data Entry'!C176</f>
        <v xml:space="preserve">- </v>
      </c>
      <c r="C131" s="417"/>
      <c r="D131" s="417"/>
      <c r="E131" s="417"/>
      <c r="F131" s="417"/>
      <c r="G131" s="417"/>
      <c r="H131" s="417"/>
      <c r="I131" s="417"/>
      <c r="J131" s="417"/>
      <c r="K131" s="417"/>
      <c r="L131" s="417"/>
      <c r="M131" s="417"/>
      <c r="N131" s="417"/>
      <c r="O131" s="417"/>
      <c r="P131" s="417"/>
      <c r="Q131" s="417"/>
      <c r="R131" s="417"/>
      <c r="S131" s="417"/>
    </row>
    <row r="132" spans="1:19" ht="15" customHeight="1">
      <c r="A132" s="67"/>
      <c r="B132" s="417" t="str">
        <f>'2b.  Complex Form Data Entry'!C177</f>
        <v xml:space="preserve">- </v>
      </c>
      <c r="C132" s="417"/>
      <c r="D132" s="417"/>
      <c r="E132" s="417"/>
      <c r="F132" s="417"/>
      <c r="G132" s="417"/>
      <c r="H132" s="417"/>
      <c r="I132" s="417"/>
      <c r="J132" s="417"/>
      <c r="K132" s="417"/>
      <c r="L132" s="417"/>
      <c r="M132" s="417"/>
      <c r="N132" s="417"/>
      <c r="O132" s="417"/>
      <c r="P132" s="417"/>
      <c r="Q132" s="417"/>
      <c r="R132" s="417"/>
      <c r="S132" s="417"/>
    </row>
    <row r="133" spans="1:20" ht="13.5">
      <c r="A133" s="67"/>
      <c r="B133" s="417" t="str">
        <f>'2b.  Complex Form Data Entry'!C178</f>
        <v xml:space="preserve">- </v>
      </c>
      <c r="C133" s="417"/>
      <c r="D133" s="417"/>
      <c r="E133" s="417"/>
      <c r="F133" s="417"/>
      <c r="G133" s="417"/>
      <c r="H133" s="417"/>
      <c r="I133" s="417"/>
      <c r="J133" s="417"/>
      <c r="K133" s="417"/>
      <c r="L133" s="417"/>
      <c r="M133" s="417"/>
      <c r="N133" s="417"/>
      <c r="O133" s="417"/>
      <c r="P133" s="417"/>
      <c r="Q133" s="417"/>
      <c r="R133" s="417"/>
      <c r="S133" s="417"/>
      <c r="T133" s="5"/>
    </row>
    <row r="134" spans="1:19" ht="13.5">
      <c r="A134" s="67"/>
      <c r="B134" s="417"/>
      <c r="C134" s="417"/>
      <c r="D134" s="417"/>
      <c r="E134" s="417"/>
      <c r="F134" s="417"/>
      <c r="G134" s="417"/>
      <c r="H134" s="417"/>
      <c r="I134" s="417"/>
      <c r="J134" s="417"/>
      <c r="K134" s="417"/>
      <c r="L134" s="417"/>
      <c r="M134" s="417"/>
      <c r="N134" s="417"/>
      <c r="O134" s="417"/>
      <c r="P134" s="417"/>
      <c r="Q134" s="417"/>
      <c r="R134" s="417"/>
      <c r="S134" s="417"/>
    </row>
    <row r="135" spans="1:19" ht="13.5">
      <c r="A135" t="str">
        <f>IF('2b.  Complex Form Data Entry'!C181=""," ","6.")</f>
        <v xml:space="preserve"> </v>
      </c>
      <c r="B135" s="417"/>
      <c r="C135" s="417"/>
      <c r="D135" s="417"/>
      <c r="E135" s="417"/>
      <c r="F135" s="417"/>
      <c r="G135" s="417"/>
      <c r="H135" s="417"/>
      <c r="I135" s="417"/>
      <c r="J135" s="417"/>
      <c r="K135" s="417"/>
      <c r="L135" s="417"/>
      <c r="M135" s="417"/>
      <c r="N135" s="417"/>
      <c r="O135" s="417"/>
      <c r="P135" s="417"/>
      <c r="Q135" s="417"/>
      <c r="R135" s="417"/>
      <c r="S135" s="417"/>
    </row>
    <row r="136" spans="1:19" ht="13.5">
      <c r="A136" s="69"/>
      <c r="B136" s="417"/>
      <c r="C136" s="417"/>
      <c r="D136" s="417"/>
      <c r="E136" s="417"/>
      <c r="F136" s="417"/>
      <c r="G136" s="417"/>
      <c r="H136" s="417"/>
      <c r="I136" s="417"/>
      <c r="J136" s="417"/>
      <c r="K136" s="417"/>
      <c r="L136" s="417"/>
      <c r="M136" s="417"/>
      <c r="N136" s="417"/>
      <c r="O136" s="417"/>
      <c r="P136" s="417"/>
      <c r="Q136" s="417"/>
      <c r="R136" s="417"/>
      <c r="S136" s="417"/>
    </row>
    <row r="137" spans="1:19" ht="13.5">
      <c r="A137" s="69"/>
      <c r="B137" s="417"/>
      <c r="C137" s="417"/>
      <c r="D137" s="417"/>
      <c r="E137" s="417"/>
      <c r="F137" s="417"/>
      <c r="G137" s="417"/>
      <c r="H137" s="417"/>
      <c r="I137" s="417"/>
      <c r="J137" s="417"/>
      <c r="K137" s="417"/>
      <c r="L137" s="417"/>
      <c r="M137" s="417"/>
      <c r="N137" s="417"/>
      <c r="O137" s="417"/>
      <c r="P137" s="417"/>
      <c r="Q137" s="417"/>
      <c r="R137" s="417"/>
      <c r="S137" s="417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YQKKTEHHRR7V-1353-1583</_dlc_DocId>
    <_dlc_DocIdUrl xmlns="cfc4bdfe-72e7-4bcf-8777-527aa6965755">
      <Url>https://kcmicrosoftonlinecom-38.sharepoint.microsoftonline.com/FMD/Legislation2015/_layouts/15/DocIdRedir.aspx?ID=YQKKTEHHRR7V-1353-1583</Url>
      <Description>YQKKTEHHRR7V-1353-1583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75319ddd718267efd1964e45ccac473d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84f132197b071fd2d40912084ee6a839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9AB4855-06EB-4400-91F2-CD3A11EC80B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0F66F75-E298-49D7-923C-92FD04AD8C51}">
  <ds:schemaRefs>
    <ds:schemaRef ds:uri="cfc4bdfe-72e7-4bcf-8777-527aa6965755"/>
    <ds:schemaRef ds:uri="http://schemas.microsoft.com/office/2006/metadata/properties"/>
    <ds:schemaRef ds:uri="b516f40b-13c9-483a-b8d0-25e20c0c5f62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EB2ABDE-ABF0-4B2A-AC51-AF1F5B629C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2015-03-19T18:52:03Z</cp:lastPrinted>
  <dcterms:created xsi:type="dcterms:W3CDTF">1999-06-02T23:29:55Z</dcterms:created>
  <dcterms:modified xsi:type="dcterms:W3CDTF">2017-01-13T19:34:17Z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0x01010055F3145C9B4BC643A0A9D21F052A005B</vt:lpwstr>
  </property>
  <property fmtid="{D5CDD505-2E9C-101B-9397-08002B2CF9AE}" pid="4" name="_dlc_DocIdItemGuid">
    <vt:lpwstr>2dda3988-5773-4a0e-8d28-944a32aaae0f</vt:lpwstr>
  </property>
</Properties>
</file>