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80" windowWidth="13020" windowHeight="10460" activeTab="0"/>
  </bookViews>
  <sheets>
    <sheet name="Sheet1" sheetId="1" r:id="rId1"/>
  </sheets>
  <externalReferences>
    <externalReference r:id="rId4"/>
  </externalReferences>
  <definedNames/>
  <calcPr calcId="145621"/>
</workbook>
</file>

<file path=xl/sharedStrings.xml><?xml version="1.0" encoding="utf-8"?>
<sst xmlns="http://schemas.openxmlformats.org/spreadsheetml/2006/main" count="119" uniqueCount="67">
  <si>
    <r>
      <t xml:space="preserve">KING COUNTY FISCAL NOTE </t>
    </r>
    <r>
      <rPr>
        <b/>
        <i/>
        <sz val="14"/>
        <color theme="1"/>
        <rFont val="Univers"/>
        <family val="2"/>
      </rPr>
      <t>- Property Leases and Sales</t>
    </r>
  </si>
  <si>
    <t>GENERAL TRANSACTION INFORMATION</t>
  </si>
  <si>
    <t xml:space="preserve">Ordinance/Motion:  </t>
  </si>
  <si>
    <t xml:space="preserve">Title:   </t>
  </si>
  <si>
    <t>Transaction Duration:</t>
  </si>
  <si>
    <t>yrs</t>
  </si>
  <si>
    <t xml:space="preserve">Affected Agency and/or Agencies:   </t>
  </si>
  <si>
    <t>Fair Market Value:</t>
  </si>
  <si>
    <t>Legal Transaction Type:</t>
  </si>
  <si>
    <t>Fiscal Transaction Type:</t>
  </si>
  <si>
    <t xml:space="preserve">Note Prepared By:  </t>
  </si>
  <si>
    <t>Date Prepared:</t>
  </si>
  <si>
    <t xml:space="preserve">Note Reviewed By:   </t>
  </si>
  <si>
    <t>Date Reviewed:</t>
  </si>
  <si>
    <t>FINANCIAL IMPACTS</t>
  </si>
  <si>
    <t>Part 1 - Net Present Value Analysis Results</t>
  </si>
  <si>
    <t>Part 2 - Revenue and Expenditure Impacts</t>
  </si>
  <si>
    <t>2)  Revenue and Expenditure Impacts</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</si>
  <si>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</si>
  <si>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t>Appropriation Unit</t>
  </si>
  <si>
    <t xml:space="preserve">Appr. Number </t>
  </si>
  <si>
    <t xml:space="preserve">Department </t>
  </si>
  <si>
    <t>Fund Number</t>
  </si>
  <si>
    <t>Project Number</t>
  </si>
  <si>
    <t>Revenue Account Code 
and Source/Description</t>
  </si>
  <si>
    <r>
      <t xml:space="preserve">Sum of Outyear Impacts </t>
    </r>
    <r>
      <rPr>
        <vertAlign val="superscript"/>
        <sz val="10.5"/>
        <rFont val="Arial"/>
        <family val="2"/>
      </rPr>
      <t>2</t>
    </r>
  </si>
  <si>
    <t>DES/Facilities Management</t>
  </si>
  <si>
    <t>A60100</t>
  </si>
  <si>
    <t>DES</t>
  </si>
  <si>
    <t>55160 - O&amp;M Tenant Charges</t>
  </si>
  <si>
    <t>Building Repair &amp; Replacement CIP Fund</t>
  </si>
  <si>
    <t>A30010</t>
  </si>
  <si>
    <t>General Fund Transfer</t>
  </si>
  <si>
    <t xml:space="preserve">TOTAL </t>
  </si>
  <si>
    <t>Appropriation Unit/Expenditure Type</t>
  </si>
  <si>
    <t>Department</t>
  </si>
  <si>
    <t>Expenditure Notes</t>
  </si>
  <si>
    <t>Real Estate Services Labor Costs</t>
  </si>
  <si>
    <t>King County Project Management</t>
  </si>
  <si>
    <t>Lease Payments/Associated O&amp;M</t>
  </si>
  <si>
    <t>Service Costs (Appraisal, Title, Move)</t>
  </si>
  <si>
    <t>Tenant and Other Improvements</t>
  </si>
  <si>
    <t>1% Art for General Fund Transactions</t>
  </si>
  <si>
    <t>Other Transaction Costs</t>
  </si>
  <si>
    <t>SUBTOTAL</t>
  </si>
  <si>
    <t>10% Art for General Fund Transactions</t>
  </si>
  <si>
    <t>TOTAL</t>
  </si>
  <si>
    <t>APPROPRIATION IMPACTS</t>
  </si>
  <si>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</si>
  <si>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Appr. Number</t>
  </si>
  <si>
    <t>Appropriation Notes</t>
  </si>
  <si>
    <t>Total 6-Year CIP</t>
  </si>
  <si>
    <t>Allocation Change</t>
  </si>
  <si>
    <t>Outyear Planning 
Level Costs</t>
  </si>
  <si>
    <t>Assumption and Additional Notes:</t>
  </si>
  <si>
    <t>1.</t>
  </si>
  <si>
    <t>If appropriation impacts are anticipated, a copy of the most recent applicable approrpiation unit financial plan is attached to this transmittal.</t>
  </si>
  <si>
    <t>2.</t>
  </si>
  <si>
    <t>The sum of outyear impacts is provided for capital projects and agreements.  This sum for revenue and expenditures includes all revenues/expenditures for the duration of the lease/other agreement or life of the capital investment.</t>
  </si>
  <si>
    <t>3.</t>
  </si>
  <si>
    <t>4.</t>
  </si>
  <si>
    <t xml:space="preserve">A detailed explanation of how the revenue/expenditure impacts were developed is provided below, including major assumptions made in developing the values presented in the fiscal note and other supporting data: </t>
  </si>
  <si>
    <r>
      <t>Net Present Value to King County (all impacts):</t>
    </r>
    <r>
      <rPr>
        <b/>
        <vertAlign val="superscript"/>
        <sz val="10.5"/>
        <rFont val="Univers"/>
        <family val="2"/>
      </rPr>
      <t>4</t>
    </r>
  </si>
  <si>
    <r>
      <t>Net Present Value to Primary Impacted Agency (customer of transaction):</t>
    </r>
    <r>
      <rPr>
        <b/>
        <vertAlign val="superscript"/>
        <sz val="10.5"/>
        <rFont val="Univers"/>
        <family val="2"/>
      </rPr>
      <t>4</t>
    </r>
  </si>
  <si>
    <r>
      <t xml:space="preserve">Revenue to: </t>
    </r>
    <r>
      <rPr>
        <vertAlign val="superscript"/>
        <sz val="10.5"/>
        <rFont val="Univers"/>
        <family val="2"/>
      </rPr>
      <t>2,3,4</t>
    </r>
  </si>
  <si>
    <r>
      <t>Expenditures from:</t>
    </r>
    <r>
      <rPr>
        <sz val="10.5"/>
        <rFont val="Univers"/>
        <family val="2"/>
      </rPr>
      <t xml:space="preserve"> </t>
    </r>
    <r>
      <rPr>
        <vertAlign val="superscript"/>
        <sz val="10.5"/>
        <rFont val="Univers"/>
        <family val="2"/>
      </rPr>
      <t>2,4</t>
    </r>
  </si>
  <si>
    <t>Sid Bender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</si>
</sst>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409]mmmm\ d\,\ yyyy;@"/>
  </numFmts>
  <fonts count="26">
    <font>
      <sz val="11"/>
      <color theme="1"/>
      <name val="Calibri"/>
      <family val="2"/>
      <scheme val="minor"/>
    </font>
    <font>
      <sz val="10"/>
      <name val="Arial"/>
      <family val="2"/>
    </font>
    <font>
      <b/>
      <sz val="14"/>
      <color theme="1"/>
      <name val="Univers"/>
      <family val="2"/>
    </font>
    <font>
      <b/>
      <i/>
      <sz val="14"/>
      <color theme="1"/>
      <name val="Univers"/>
      <family val="2"/>
    </font>
    <font>
      <b/>
      <sz val="14"/>
      <name val="Univers"/>
      <family val="2"/>
    </font>
    <font>
      <b/>
      <sz val="12"/>
      <name val="Univers"/>
      <family val="2"/>
    </font>
    <font>
      <i/>
      <sz val="10"/>
      <color theme="3" tint="0.39998000860214233"/>
      <name val="Univers"/>
      <family val="2"/>
    </font>
    <font>
      <sz val="10.5"/>
      <name val="Univers"/>
      <family val="2"/>
    </font>
    <font>
      <b/>
      <sz val="10.5"/>
      <color theme="1"/>
      <name val="Univers"/>
      <family val="2"/>
    </font>
    <font>
      <sz val="10.5"/>
      <color theme="1"/>
      <name val="Univers"/>
      <family val="2"/>
    </font>
    <font>
      <b/>
      <i/>
      <sz val="10.5"/>
      <color theme="1"/>
      <name val="Univers"/>
      <family val="2"/>
    </font>
    <font>
      <sz val="10"/>
      <color theme="1"/>
      <name val="Arial"/>
      <family val="2"/>
    </font>
    <font>
      <i/>
      <sz val="10.5"/>
      <color theme="1"/>
      <name val="Univers"/>
      <family val="2"/>
    </font>
    <font>
      <b/>
      <sz val="11"/>
      <name val="Univers"/>
      <family val="2"/>
    </font>
    <font>
      <b/>
      <sz val="10.5"/>
      <name val="Univers"/>
      <family val="2"/>
    </font>
    <font>
      <b/>
      <vertAlign val="superscript"/>
      <sz val="10.5"/>
      <name val="Univers"/>
      <family val="2"/>
    </font>
    <font>
      <b/>
      <u val="single"/>
      <sz val="10.5"/>
      <name val="Univers"/>
      <family val="2"/>
    </font>
    <font>
      <i/>
      <sz val="10.5"/>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strike/>
      <sz val="10.5"/>
      <color rgb="FFFF0000"/>
      <name val="Univers"/>
      <family val="2"/>
    </font>
    <font>
      <sz val="10.5"/>
      <color rgb="FFFF0000"/>
      <name val="Univers"/>
      <family val="2"/>
    </font>
    <font>
      <sz val="10"/>
      <name val="Univers"/>
      <family val="2"/>
    </font>
    <font>
      <i/>
      <sz val="10"/>
      <color theme="4"/>
      <name val="Arial"/>
      <family val="2"/>
    </font>
  </fonts>
  <fills count="4">
    <fill>
      <patternFill/>
    </fill>
    <fill>
      <patternFill patternType="gray125"/>
    </fill>
    <fill>
      <patternFill patternType="solid">
        <fgColor theme="1" tint="0.49998000264167786"/>
        <bgColor indexed="64"/>
      </patternFill>
    </fill>
    <fill>
      <patternFill patternType="solid">
        <fgColor theme="0" tint="-0.1499900072813034"/>
        <bgColor indexed="64"/>
      </patternFill>
    </fill>
  </fills>
  <borders count="50">
    <border>
      <left/>
      <right/>
      <top/>
      <bottom/>
      <diagonal/>
    </border>
    <border>
      <left/>
      <right style="medium"/>
      <top/>
      <bottom/>
    </border>
    <border>
      <left/>
      <right/>
      <top/>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top/>
      <bottom style="thin"/>
    </border>
    <border>
      <left/>
      <right/>
      <top/>
      <bottom style="thin"/>
    </border>
    <border>
      <left style="thin"/>
      <right style="thin"/>
      <top/>
      <bottom style="thin"/>
    </border>
    <border>
      <left style="thin"/>
      <right style="medium"/>
      <top/>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right/>
      <top style="thin"/>
      <bottom/>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style="thin"/>
      <right/>
      <top/>
      <bottom style="thin"/>
    </border>
    <border>
      <left/>
      <right style="thin"/>
      <top style="thin"/>
      <bottom style="thin"/>
    </border>
    <border>
      <left style="medium"/>
      <right/>
      <top style="thin"/>
      <bottom/>
    </border>
    <border>
      <left/>
      <right style="thin"/>
      <top style="thin"/>
      <bottom/>
    </border>
    <border>
      <left style="thin"/>
      <right style="thin"/>
      <top style="thin"/>
      <bottom/>
    </border>
    <border>
      <left style="thin"/>
      <right style="medium"/>
      <top style="thin"/>
      <bottom/>
    </border>
    <border>
      <left/>
      <right style="thin"/>
      <top/>
      <bottom style="thin"/>
    </border>
    <border>
      <left/>
      <right style="thin"/>
      <top/>
      <bottom/>
    </border>
    <border>
      <left style="thin"/>
      <right style="thin"/>
      <top/>
      <bottom/>
    </border>
    <border>
      <left style="thin"/>
      <right/>
      <top/>
      <bottom/>
    </border>
    <border>
      <left style="thin"/>
      <right style="medium"/>
      <top/>
      <bottom/>
    </border>
    <border>
      <left style="medium"/>
      <right/>
      <top/>
      <bottom/>
    </border>
    <border>
      <left/>
      <right style="thin"/>
      <top style="thin"/>
      <bottom style="medium"/>
    </border>
    <border>
      <left style="thin"/>
      <right style="thin"/>
      <top style="medium"/>
      <bottom/>
    </border>
    <border>
      <left/>
      <right style="thin"/>
      <top style="medium"/>
      <bottom/>
    </border>
    <border>
      <left style="thin"/>
      <right style="thin"/>
      <top/>
      <bottom style="medium"/>
    </border>
    <border>
      <left/>
      <right style="thin"/>
      <top/>
      <bottom style="medium"/>
    </border>
    <border>
      <left style="thin"/>
      <right/>
      <top style="thin"/>
      <bottom style="medium"/>
    </border>
    <border>
      <left/>
      <right style="medium"/>
      <top style="thin"/>
      <bottom style="medium"/>
    </border>
    <border>
      <left style="thin"/>
      <right/>
      <top style="thin"/>
      <bottom style="thin"/>
    </border>
    <border>
      <left/>
      <right style="medium"/>
      <top style="thin"/>
      <bottom style="thin"/>
    </border>
    <border>
      <left/>
      <right/>
      <top style="double"/>
      <bottom style="double"/>
    </border>
    <border>
      <left style="medium"/>
      <right/>
      <top style="medium"/>
      <bottom/>
    </border>
    <border>
      <left/>
      <right/>
      <top style="medium"/>
      <bottom/>
    </border>
    <border>
      <left style="medium"/>
      <right/>
      <top/>
      <bottom style="medium"/>
    </border>
    <border>
      <left style="thin"/>
      <right/>
      <top style="medium"/>
      <bottom/>
    </border>
    <border>
      <left/>
      <right style="medium"/>
      <top style="medium"/>
      <bottom/>
    </border>
    <border>
      <left style="thin"/>
      <right/>
      <top/>
      <bottom style="medium"/>
    </border>
    <border>
      <left/>
      <right style="medium"/>
      <top/>
      <bottom style="medium"/>
    </border>
    <border>
      <left/>
      <right style="medium"/>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4">
    <xf numFmtId="0" fontId="0" fillId="0" borderId="0" xfId="0"/>
    <xf numFmtId="0" fontId="0" fillId="0" borderId="0" xfId="0" applyAlignment="1">
      <alignment/>
    </xf>
    <xf numFmtId="0" fontId="4" fillId="0" borderId="0" xfId="0" applyFont="1" applyAlignment="1">
      <alignment horizontal="center"/>
    </xf>
    <xf numFmtId="0" fontId="9" fillId="0" borderId="0" xfId="0" applyFont="1" applyFill="1" applyBorder="1" applyAlignment="1">
      <alignment horizontal="right"/>
    </xf>
    <xf numFmtId="0" fontId="9" fillId="0" borderId="1" xfId="0" applyFont="1" applyFill="1" applyBorder="1" applyAlignment="1">
      <alignment/>
    </xf>
    <xf numFmtId="0" fontId="0" fillId="0" borderId="0" xfId="0" applyAlignment="1">
      <alignment horizontal="left"/>
    </xf>
    <xf numFmtId="0" fontId="7" fillId="0" borderId="0" xfId="0" applyFont="1" applyFill="1" applyBorder="1" applyAlignment="1">
      <alignment horizontal="left"/>
    </xf>
    <xf numFmtId="164" fontId="9" fillId="0" borderId="0" xfId="16" applyNumberFormat="1" applyFont="1" applyFill="1" applyBorder="1" applyAlignment="1">
      <alignment horizontal="right"/>
    </xf>
    <xf numFmtId="0" fontId="10" fillId="0" borderId="1" xfId="0" applyFont="1" applyFill="1" applyBorder="1" applyAlignment="1">
      <alignment horizontal="left"/>
    </xf>
    <xf numFmtId="0" fontId="1" fillId="0" borderId="0" xfId="0" applyFont="1" applyFill="1" applyBorder="1"/>
    <xf numFmtId="0" fontId="11" fillId="0" borderId="0" xfId="0" applyFont="1" applyFill="1" applyBorder="1"/>
    <xf numFmtId="0" fontId="11" fillId="0" borderId="1" xfId="0" applyFont="1" applyFill="1" applyBorder="1"/>
    <xf numFmtId="0" fontId="7" fillId="0" borderId="0" xfId="0" applyFont="1" applyFill="1" applyBorder="1"/>
    <xf numFmtId="0" fontId="12" fillId="0" borderId="0" xfId="0" applyFont="1" applyFill="1" applyBorder="1"/>
    <xf numFmtId="0" fontId="12" fillId="0" borderId="1" xfId="0" applyFont="1" applyFill="1" applyBorder="1"/>
    <xf numFmtId="49" fontId="9" fillId="0" borderId="0" xfId="0" applyNumberFormat="1" applyFont="1" applyFill="1" applyBorder="1"/>
    <xf numFmtId="0" fontId="7" fillId="0" borderId="2" xfId="0" applyFont="1" applyFill="1" applyBorder="1"/>
    <xf numFmtId="0" fontId="9" fillId="0" borderId="2" xfId="0" applyFont="1" applyFill="1" applyBorder="1"/>
    <xf numFmtId="0" fontId="7" fillId="0" borderId="0" xfId="0" applyFont="1"/>
    <xf numFmtId="0" fontId="7" fillId="0" borderId="0" xfId="0" applyFont="1" applyBorder="1"/>
    <xf numFmtId="0" fontId="14" fillId="0" borderId="0" xfId="0" applyFont="1"/>
    <xf numFmtId="0" fontId="7" fillId="0" borderId="0" xfId="0" applyFont="1" applyBorder="1"/>
    <xf numFmtId="0" fontId="6" fillId="0" borderId="0" xfId="0" applyFont="1" applyBorder="1" applyAlignment="1" quotePrefix="1">
      <alignment horizontal="left" vertical="center" wrapText="1"/>
    </xf>
    <xf numFmtId="0" fontId="6" fillId="0" borderId="0" xfId="0" applyFont="1" applyBorder="1" applyAlignment="1">
      <alignment horizontal="left" vertical="center" wrapText="1"/>
    </xf>
    <xf numFmtId="0" fontId="7" fillId="0" borderId="3" xfId="0" applyFont="1" applyBorder="1"/>
    <xf numFmtId="0" fontId="19" fillId="0" borderId="4" xfId="0" applyFont="1" applyBorder="1"/>
    <xf numFmtId="0" fontId="7" fillId="0" borderId="4" xfId="0" applyFont="1" applyBorder="1"/>
    <xf numFmtId="0" fontId="7" fillId="0" borderId="5" xfId="0" applyFont="1" applyBorder="1" applyAlignment="1">
      <alignment horizontal="center" wrapText="1"/>
    </xf>
    <xf numFmtId="164" fontId="7" fillId="0" borderId="5" xfId="16" applyNumberFormat="1" applyFont="1" applyBorder="1" applyAlignment="1">
      <alignment horizontal="center" wrapText="1"/>
    </xf>
    <xf numFmtId="0" fontId="7" fillId="0" borderId="5" xfId="0" applyFont="1" applyBorder="1" applyAlignment="1">
      <alignment horizontal="center"/>
    </xf>
    <xf numFmtId="0" fontId="20" fillId="0" borderId="6" xfId="0" applyFont="1" applyBorder="1" applyAlignment="1">
      <alignment horizontal="center" wrapText="1"/>
    </xf>
    <xf numFmtId="0" fontId="7" fillId="0" borderId="7" xfId="0" applyNumberFormat="1" applyFont="1" applyFill="1" applyBorder="1"/>
    <xf numFmtId="0" fontId="7" fillId="0" borderId="8" xfId="0" applyFont="1" applyFill="1" applyBorder="1"/>
    <xf numFmtId="1" fontId="7" fillId="0" borderId="9"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9" xfId="0" applyNumberFormat="1" applyFont="1" applyFill="1" applyBorder="1" applyAlignment="1">
      <alignment horizontal="center"/>
    </xf>
    <xf numFmtId="0" fontId="7" fillId="0" borderId="9" xfId="0" applyFont="1" applyFill="1" applyBorder="1" applyAlignment="1">
      <alignment horizontal="center" wrapText="1"/>
    </xf>
    <xf numFmtId="164" fontId="7" fillId="0" borderId="9" xfId="16" applyNumberFormat="1" applyFont="1" applyFill="1" applyBorder="1" applyAlignment="1">
      <alignment horizontal="left"/>
    </xf>
    <xf numFmtId="164" fontId="7" fillId="0" borderId="10" xfId="16" applyNumberFormat="1" applyFont="1" applyFill="1" applyBorder="1" applyAlignment="1">
      <alignment horizontal="left"/>
    </xf>
    <xf numFmtId="0" fontId="7" fillId="0" borderId="11" xfId="0" applyNumberFormat="1" applyFont="1" applyFill="1" applyBorder="1"/>
    <xf numFmtId="0" fontId="7" fillId="0" borderId="12" xfId="0" applyFont="1" applyFill="1" applyBorder="1"/>
    <xf numFmtId="0" fontId="7" fillId="0" borderId="13" xfId="0" applyFont="1" applyFill="1" applyBorder="1" applyAlignment="1">
      <alignment horizontal="center"/>
    </xf>
    <xf numFmtId="164" fontId="7" fillId="0" borderId="13" xfId="16" applyNumberFormat="1" applyFont="1" applyFill="1" applyBorder="1" applyAlignment="1">
      <alignment horizontal="left"/>
    </xf>
    <xf numFmtId="164" fontId="7" fillId="0" borderId="14" xfId="16" applyNumberFormat="1" applyFont="1" applyFill="1" applyBorder="1" applyAlignment="1">
      <alignment horizontal="left"/>
    </xf>
    <xf numFmtId="49" fontId="7" fillId="0" borderId="12" xfId="0" applyNumberFormat="1" applyFont="1" applyFill="1" applyBorder="1"/>
    <xf numFmtId="0" fontId="7" fillId="0" borderId="13" xfId="0" applyFont="1" applyFill="1" applyBorder="1" applyAlignment="1">
      <alignment horizontal="center" wrapText="1"/>
    </xf>
    <xf numFmtId="49" fontId="7" fillId="0" borderId="15" xfId="0" applyNumberFormat="1" applyFont="1" applyFill="1" applyBorder="1"/>
    <xf numFmtId="44" fontId="7" fillId="0" borderId="13" xfId="16" applyFont="1" applyFill="1" applyBorder="1" applyAlignment="1">
      <alignment horizontal="left"/>
    </xf>
    <xf numFmtId="0" fontId="7" fillId="0" borderId="16" xfId="0" applyFont="1" applyBorder="1"/>
    <xf numFmtId="0" fontId="7" fillId="0" borderId="17" xfId="0" applyFont="1" applyBorder="1"/>
    <xf numFmtId="0" fontId="7" fillId="0" borderId="18" xfId="0" applyFont="1" applyBorder="1"/>
    <xf numFmtId="0" fontId="7" fillId="0" borderId="18" xfId="0" applyFont="1" applyBorder="1" applyAlignment="1">
      <alignment wrapText="1"/>
    </xf>
    <xf numFmtId="164" fontId="14" fillId="0" borderId="18" xfId="16" applyNumberFormat="1" applyFont="1" applyBorder="1"/>
    <xf numFmtId="164" fontId="14" fillId="0" borderId="19" xfId="16" applyNumberFormat="1" applyFont="1" applyBorder="1"/>
    <xf numFmtId="3" fontId="7" fillId="0" borderId="0" xfId="0" applyNumberFormat="1" applyFont="1"/>
    <xf numFmtId="0" fontId="14" fillId="0" borderId="0" xfId="0" applyFont="1" applyBorder="1"/>
    <xf numFmtId="44" fontId="7" fillId="0" borderId="0" xfId="16" applyFont="1"/>
    <xf numFmtId="0" fontId="7" fillId="0" borderId="0" xfId="0" applyFont="1" applyFill="1" applyBorder="1" applyAlignment="1">
      <alignment horizontal="left"/>
    </xf>
    <xf numFmtId="0" fontId="9" fillId="0" borderId="7" xfId="0" applyFont="1" applyFill="1" applyBorder="1"/>
    <xf numFmtId="0" fontId="22" fillId="0" borderId="8" xfId="0" applyFont="1" applyFill="1" applyBorder="1"/>
    <xf numFmtId="1" fontId="9" fillId="0" borderId="20" xfId="0" applyNumberFormat="1" applyFont="1" applyFill="1" applyBorder="1" applyAlignment="1">
      <alignment horizontal="center" wrapText="1"/>
    </xf>
    <xf numFmtId="0" fontId="23" fillId="0" borderId="20" xfId="0" applyFont="1" applyBorder="1" applyAlignment="1">
      <alignment horizontal="left" wrapText="1"/>
    </xf>
    <xf numFmtId="0" fontId="7" fillId="0" borderId="9" xfId="0" applyFont="1" applyBorder="1" applyAlignment="1">
      <alignment horizontal="center" wrapText="1"/>
    </xf>
    <xf numFmtId="0" fontId="7" fillId="0" borderId="9" xfId="0" applyFont="1" applyBorder="1" applyAlignment="1">
      <alignment horizontal="center"/>
    </xf>
    <xf numFmtId="0" fontId="7" fillId="0" borderId="20" xfId="0" applyFont="1" applyBorder="1" applyAlignment="1">
      <alignment horizontal="center"/>
    </xf>
    <xf numFmtId="0" fontId="7" fillId="0" borderId="10" xfId="0" applyFont="1" applyBorder="1" applyAlignment="1">
      <alignment horizontal="center"/>
    </xf>
    <xf numFmtId="0" fontId="23" fillId="0" borderId="7" xfId="0" applyFont="1" applyBorder="1"/>
    <xf numFmtId="0" fontId="9" fillId="0" borderId="12" xfId="0" applyFont="1" applyBorder="1"/>
    <xf numFmtId="0" fontId="7" fillId="0" borderId="21" xfId="0" applyFont="1" applyBorder="1"/>
    <xf numFmtId="0" fontId="7" fillId="2" borderId="13" xfId="0" applyFont="1" applyFill="1" applyBorder="1" applyAlignment="1">
      <alignment horizontal="center"/>
    </xf>
    <xf numFmtId="0" fontId="7" fillId="0" borderId="9" xfId="0" applyNumberFormat="1" applyFont="1" applyFill="1" applyBorder="1" applyAlignment="1">
      <alignment horizontal="center" wrapText="1"/>
    </xf>
    <xf numFmtId="164" fontId="24" fillId="0" borderId="14" xfId="16" applyNumberFormat="1" applyFont="1" applyFill="1" applyBorder="1" applyAlignment="1">
      <alignment horizontal="center"/>
    </xf>
    <xf numFmtId="0" fontId="23" fillId="0" borderId="22" xfId="0" applyFont="1" applyBorder="1"/>
    <xf numFmtId="0" fontId="23" fillId="0" borderId="15" xfId="0" applyFont="1" applyBorder="1"/>
    <xf numFmtId="0" fontId="7" fillId="0" borderId="23" xfId="0" applyFont="1" applyBorder="1"/>
    <xf numFmtId="0" fontId="7" fillId="0" borderId="24" xfId="0" applyFont="1" applyFill="1" applyBorder="1" applyAlignment="1">
      <alignment horizontal="center"/>
    </xf>
    <xf numFmtId="0" fontId="7" fillId="0" borderId="24" xfId="0" applyFont="1" applyFill="1" applyBorder="1" applyAlignment="1">
      <alignment horizontal="center" wrapText="1"/>
    </xf>
    <xf numFmtId="164" fontId="14" fillId="0" borderId="24" xfId="16" applyNumberFormat="1" applyFont="1" applyBorder="1"/>
    <xf numFmtId="164" fontId="14" fillId="0" borderId="25" xfId="16" applyNumberFormat="1" applyFont="1" applyBorder="1"/>
    <xf numFmtId="0" fontId="23" fillId="0" borderId="8" xfId="0" applyFont="1" applyBorder="1"/>
    <xf numFmtId="0" fontId="7" fillId="0" borderId="26" xfId="0" applyFont="1" applyBorder="1"/>
    <xf numFmtId="0" fontId="7" fillId="0" borderId="9" xfId="0" applyFont="1" applyFill="1" applyBorder="1" applyAlignment="1">
      <alignment horizontal="center"/>
    </xf>
    <xf numFmtId="0" fontId="7" fillId="0" borderId="9" xfId="0" applyFont="1" applyFill="1" applyBorder="1" applyAlignment="1">
      <alignment horizontal="left"/>
    </xf>
    <xf numFmtId="0" fontId="7" fillId="0" borderId="9" xfId="0" applyFont="1" applyFill="1" applyBorder="1" applyAlignment="1">
      <alignment horizontal="right"/>
    </xf>
    <xf numFmtId="0" fontId="7" fillId="0" borderId="10" xfId="0" applyFont="1" applyFill="1" applyBorder="1" applyAlignment="1">
      <alignment horizontal="right"/>
    </xf>
    <xf numFmtId="0" fontId="7" fillId="0" borderId="13" xfId="0" applyFont="1" applyFill="1" applyBorder="1" applyAlignment="1">
      <alignment horizontal="left"/>
    </xf>
    <xf numFmtId="0" fontId="7" fillId="0" borderId="13" xfId="0" applyFont="1" applyFill="1" applyBorder="1" applyAlignment="1">
      <alignment horizontal="right"/>
    </xf>
    <xf numFmtId="0" fontId="7" fillId="0" borderId="14" xfId="0" applyFont="1" applyFill="1" applyBorder="1" applyAlignment="1">
      <alignment horizontal="right"/>
    </xf>
    <xf numFmtId="0" fontId="23" fillId="0" borderId="11" xfId="0" applyFont="1" applyBorder="1"/>
    <xf numFmtId="164" fontId="7" fillId="0" borderId="13" xfId="16" applyNumberFormat="1" applyFont="1" applyFill="1" applyBorder="1"/>
    <xf numFmtId="0" fontId="7" fillId="0" borderId="8" xfId="0" applyFont="1" applyBorder="1"/>
    <xf numFmtId="0" fontId="7" fillId="0" borderId="27" xfId="0" applyFont="1" applyFill="1" applyBorder="1" applyAlignment="1">
      <alignment horizontal="center" wrapText="1"/>
    </xf>
    <xf numFmtId="0" fontId="7" fillId="0" borderId="27" xfId="0" applyFont="1" applyFill="1" applyBorder="1" applyAlignment="1">
      <alignment horizontal="left"/>
    </xf>
    <xf numFmtId="3" fontId="14" fillId="0" borderId="28" xfId="0" applyNumberFormat="1" applyFont="1" applyBorder="1"/>
    <xf numFmtId="3" fontId="14" fillId="0" borderId="29" xfId="0" applyNumberFormat="1" applyFont="1" applyBorder="1"/>
    <xf numFmtId="3" fontId="14" fillId="0" borderId="30" xfId="0" applyNumberFormat="1" applyFont="1" applyBorder="1"/>
    <xf numFmtId="0" fontId="23" fillId="0" borderId="31" xfId="0" applyFont="1" applyBorder="1"/>
    <xf numFmtId="0" fontId="23" fillId="0" borderId="0" xfId="0" applyFont="1" applyBorder="1"/>
    <xf numFmtId="0" fontId="9" fillId="0" borderId="11" xfId="0" applyFont="1" applyFill="1" applyBorder="1"/>
    <xf numFmtId="0" fontId="22" fillId="0" borderId="12" xfId="0" applyFont="1" applyFill="1" applyBorder="1"/>
    <xf numFmtId="0" fontId="7" fillId="0" borderId="21" xfId="0" applyFont="1" applyFill="1" applyBorder="1"/>
    <xf numFmtId="164" fontId="7" fillId="0" borderId="14" xfId="16" applyNumberFormat="1" applyFont="1" applyFill="1" applyBorder="1"/>
    <xf numFmtId="0" fontId="7" fillId="0" borderId="9" xfId="0" applyNumberFormat="1" applyFont="1" applyFill="1" applyBorder="1" applyAlignment="1">
      <alignment horizontal="left" wrapText="1"/>
    </xf>
    <xf numFmtId="0" fontId="7" fillId="0" borderId="24" xfId="0" applyFont="1" applyFill="1" applyBorder="1" applyAlignment="1">
      <alignment horizontal="left" wrapText="1"/>
    </xf>
    <xf numFmtId="0" fontId="7" fillId="0" borderId="31" xfId="0" applyFont="1" applyBorder="1"/>
    <xf numFmtId="0" fontId="7" fillId="0" borderId="9" xfId="0" applyFont="1" applyBorder="1"/>
    <xf numFmtId="0" fontId="7" fillId="0" borderId="9" xfId="0" applyFont="1" applyFill="1" applyBorder="1"/>
    <xf numFmtId="0" fontId="7" fillId="0" borderId="27" xfId="0" applyFont="1" applyFill="1" applyBorder="1" applyAlignment="1">
      <alignment wrapText="1"/>
    </xf>
    <xf numFmtId="0" fontId="7" fillId="0" borderId="27" xfId="0" applyFont="1" applyFill="1" applyBorder="1"/>
    <xf numFmtId="3" fontId="7" fillId="0" borderId="28" xfId="0" applyNumberFormat="1" applyFont="1" applyBorder="1"/>
    <xf numFmtId="3" fontId="7" fillId="0" borderId="29" xfId="0" applyNumberFormat="1" applyFont="1" applyBorder="1"/>
    <xf numFmtId="3" fontId="7" fillId="0" borderId="30" xfId="0" applyNumberFormat="1" applyFont="1" applyBorder="1"/>
    <xf numFmtId="0" fontId="7" fillId="0" borderId="18" xfId="0" applyFont="1" applyFill="1" applyBorder="1"/>
    <xf numFmtId="0" fontId="7" fillId="0" borderId="32" xfId="0" applyFont="1" applyFill="1" applyBorder="1" applyAlignment="1">
      <alignment wrapText="1"/>
    </xf>
    <xf numFmtId="3" fontId="0" fillId="0" borderId="0" xfId="0" applyNumberFormat="1"/>
    <xf numFmtId="0" fontId="7" fillId="0" borderId="0" xfId="0" applyFont="1" applyFill="1" applyBorder="1"/>
    <xf numFmtId="3" fontId="14" fillId="0" borderId="0" xfId="0" applyNumberFormat="1" applyFont="1" applyBorder="1"/>
    <xf numFmtId="0" fontId="9" fillId="0" borderId="33" xfId="0" applyFont="1" applyBorder="1" applyAlignment="1">
      <alignment horizontal="center"/>
    </xf>
    <xf numFmtId="0" fontId="9" fillId="0" borderId="34" xfId="0" applyFont="1" applyBorder="1" applyAlignment="1">
      <alignment horizontal="center" wrapText="1"/>
    </xf>
    <xf numFmtId="0" fontId="9" fillId="0" borderId="33" xfId="0" applyFont="1" applyBorder="1" applyAlignment="1">
      <alignment horizontal="center" wrapText="1"/>
    </xf>
    <xf numFmtId="0" fontId="9" fillId="0" borderId="35" xfId="0" applyFont="1" applyBorder="1" applyAlignment="1">
      <alignment horizontal="center" wrapText="1"/>
    </xf>
    <xf numFmtId="0" fontId="9" fillId="0" borderId="36" xfId="0" applyFont="1" applyBorder="1" applyAlignment="1">
      <alignment horizontal="center" wrapText="1"/>
    </xf>
    <xf numFmtId="0" fontId="7" fillId="0" borderId="7" xfId="0" applyFont="1" applyFill="1" applyBorder="1"/>
    <xf numFmtId="0" fontId="1" fillId="0" borderId="0" xfId="0" applyFont="1" applyBorder="1" applyAlignment="1" applyProtection="1">
      <alignment wrapText="1"/>
      <protection locked="0"/>
    </xf>
    <xf numFmtId="164" fontId="24" fillId="0" borderId="9" xfId="16" applyNumberFormat="1" applyFont="1" applyFill="1" applyBorder="1" applyAlignment="1">
      <alignment horizontal="center"/>
    </xf>
    <xf numFmtId="0" fontId="9" fillId="0" borderId="9" xfId="0" applyNumberFormat="1" applyFont="1" applyFill="1" applyBorder="1" applyAlignment="1">
      <alignment horizontal="center" wrapText="1"/>
    </xf>
    <xf numFmtId="164" fontId="24" fillId="0" borderId="13" xfId="16" applyNumberFormat="1" applyFont="1" applyFill="1" applyBorder="1" applyAlignment="1">
      <alignment horizontal="center"/>
    </xf>
    <xf numFmtId="0" fontId="9" fillId="0" borderId="17" xfId="0" applyFont="1" applyBorder="1"/>
    <xf numFmtId="0" fontId="23" fillId="0" borderId="18" xfId="0" applyFont="1" applyBorder="1"/>
    <xf numFmtId="0" fontId="23" fillId="0" borderId="18" xfId="0" applyFont="1" applyFill="1" applyBorder="1" applyAlignment="1">
      <alignment wrapText="1"/>
    </xf>
    <xf numFmtId="164" fontId="8" fillId="0" borderId="18" xfId="16" applyNumberFormat="1" applyFont="1" applyBorder="1"/>
    <xf numFmtId="0" fontId="7" fillId="0" borderId="0" xfId="0" applyFont="1" applyAlignment="1" quotePrefix="1">
      <alignment vertical="top"/>
    </xf>
    <xf numFmtId="0" fontId="20" fillId="0" borderId="0" xfId="0" applyFont="1" applyFill="1" applyAlignment="1" quotePrefix="1">
      <alignment vertical="top"/>
    </xf>
    <xf numFmtId="0" fontId="20" fillId="0" borderId="0" xfId="0" applyFont="1" applyFill="1" applyAlignment="1">
      <alignment/>
    </xf>
    <xf numFmtId="0" fontId="7" fillId="0" borderId="0" xfId="0" applyFont="1" applyAlignment="1" quotePrefix="1">
      <alignment vertical="top" wrapText="1"/>
    </xf>
    <xf numFmtId="0" fontId="7" fillId="0" borderId="0" xfId="0" applyFont="1" applyAlignment="1" quotePrefix="1">
      <alignment horizontal="left" vertical="top" wrapText="1"/>
    </xf>
    <xf numFmtId="3" fontId="20" fillId="0" borderId="0" xfId="0" applyNumberFormat="1" applyFont="1" applyAlignment="1">
      <alignment vertical="top"/>
    </xf>
    <xf numFmtId="0" fontId="1" fillId="0" borderId="0" xfId="0" applyFont="1" applyAlignment="1" quotePrefix="1">
      <alignment horizontal="center"/>
    </xf>
    <xf numFmtId="0" fontId="1" fillId="0" borderId="0" xfId="0" applyFont="1"/>
    <xf numFmtId="0" fontId="25" fillId="0" borderId="0" xfId="0" applyFont="1"/>
    <xf numFmtId="3" fontId="20" fillId="0" borderId="0" xfId="0" applyNumberFormat="1" applyFont="1" applyAlignment="1">
      <alignment vertical="top" wrapText="1"/>
    </xf>
    <xf numFmtId="164" fontId="14" fillId="0" borderId="37" xfId="16" applyNumberFormat="1" applyFont="1" applyBorder="1"/>
    <xf numFmtId="164" fontId="14" fillId="0" borderId="38" xfId="16" applyNumberFormat="1" applyFont="1" applyBorder="1"/>
    <xf numFmtId="0" fontId="20" fillId="0" borderId="0" xfId="0" applyFont="1" applyAlignment="1" applyProtection="1">
      <alignment vertical="top" wrapText="1"/>
      <protection locked="0"/>
    </xf>
    <xf numFmtId="49" fontId="20" fillId="0" borderId="0" xfId="0" applyNumberFormat="1" applyFont="1" applyAlignment="1">
      <alignment horizontal="left" vertical="top" wrapText="1"/>
    </xf>
    <xf numFmtId="0" fontId="7" fillId="0" borderId="0" xfId="0" applyFont="1" applyAlignment="1">
      <alignment vertical="top" wrapText="1"/>
    </xf>
    <xf numFmtId="164" fontId="7" fillId="0" borderId="39" xfId="16" applyNumberFormat="1" applyFont="1" applyBorder="1"/>
    <xf numFmtId="164" fontId="7" fillId="0" borderId="40" xfId="16" applyNumberFormat="1" applyFont="1" applyBorder="1"/>
    <xf numFmtId="0" fontId="9" fillId="0" borderId="12" xfId="0" applyFont="1" applyBorder="1" applyAlignment="1">
      <alignment vertical="top" wrapText="1"/>
    </xf>
    <xf numFmtId="0" fontId="9" fillId="0" borderId="21" xfId="0" applyFont="1" applyBorder="1" applyAlignment="1">
      <alignment vertical="top" wrapText="1"/>
    </xf>
    <xf numFmtId="0" fontId="5" fillId="3" borderId="41" xfId="0" applyFont="1" applyFill="1" applyBorder="1" applyAlignment="1">
      <alignment horizontal="center" vertical="center"/>
    </xf>
    <xf numFmtId="0" fontId="9" fillId="0" borderId="42" xfId="0" applyFont="1" applyBorder="1"/>
    <xf numFmtId="0" fontId="9" fillId="0" borderId="43" xfId="0" applyFont="1" applyBorder="1"/>
    <xf numFmtId="0" fontId="9" fillId="0" borderId="34" xfId="0" applyFont="1" applyBorder="1"/>
    <xf numFmtId="0" fontId="9" fillId="0" borderId="44" xfId="0" applyFont="1" applyBorder="1"/>
    <xf numFmtId="0" fontId="9" fillId="0" borderId="2" xfId="0" applyFont="1" applyBorder="1"/>
    <xf numFmtId="0" fontId="9" fillId="0" borderId="36" xfId="0" applyFont="1" applyBorder="1"/>
    <xf numFmtId="0" fontId="9" fillId="0" borderId="33" xfId="0" applyFont="1" applyBorder="1" applyAlignment="1">
      <alignment horizontal="center" wrapText="1"/>
    </xf>
    <xf numFmtId="0" fontId="9" fillId="0" borderId="35" xfId="0" applyFont="1" applyBorder="1" applyAlignment="1">
      <alignment horizontal="center" wrapText="1"/>
    </xf>
    <xf numFmtId="0" fontId="7" fillId="0" borderId="33" xfId="0" applyFont="1" applyBorder="1" applyAlignment="1">
      <alignment horizontal="center" wrapText="1"/>
    </xf>
    <xf numFmtId="0" fontId="7" fillId="0" borderId="35" xfId="0" applyFont="1" applyBorder="1" applyAlignment="1">
      <alignment horizontal="center" wrapText="1"/>
    </xf>
    <xf numFmtId="0" fontId="9" fillId="0" borderId="33" xfId="0" applyFont="1" applyFill="1" applyBorder="1" applyAlignment="1">
      <alignment horizontal="center" wrapText="1"/>
    </xf>
    <xf numFmtId="0" fontId="9" fillId="0" borderId="35" xfId="0" applyFont="1" applyFill="1" applyBorder="1" applyAlignment="1">
      <alignment horizontal="center" wrapText="1"/>
    </xf>
    <xf numFmtId="3" fontId="7" fillId="0" borderId="45" xfId="0" applyNumberFormat="1" applyFont="1" applyBorder="1" applyAlignment="1">
      <alignment horizontal="center"/>
    </xf>
    <xf numFmtId="3" fontId="7" fillId="0" borderId="46" xfId="0" applyNumberFormat="1" applyFont="1" applyBorder="1" applyAlignment="1">
      <alignment horizontal="center"/>
    </xf>
    <xf numFmtId="3" fontId="7" fillId="0" borderId="47" xfId="0" applyNumberFormat="1" applyFont="1" applyBorder="1" applyAlignment="1">
      <alignment horizontal="center" wrapText="1"/>
    </xf>
    <xf numFmtId="3" fontId="7" fillId="0" borderId="48" xfId="0" applyNumberFormat="1" applyFont="1" applyBorder="1" applyAlignment="1">
      <alignment horizontal="center"/>
    </xf>
    <xf numFmtId="44" fontId="7" fillId="0" borderId="20" xfId="16" applyFont="1" applyBorder="1"/>
    <xf numFmtId="44" fontId="7" fillId="0" borderId="49" xfId="16" applyFont="1" applyBorder="1"/>
    <xf numFmtId="0" fontId="9" fillId="0" borderId="12" xfId="0" applyFont="1" applyBorder="1" applyAlignment="1">
      <alignment wrapText="1"/>
    </xf>
    <xf numFmtId="0" fontId="9" fillId="0" borderId="21" xfId="0" applyFont="1" applyBorder="1" applyAlignment="1">
      <alignment wrapText="1"/>
    </xf>
    <xf numFmtId="0" fontId="9" fillId="0" borderId="12" xfId="0" applyFont="1" applyFill="1" applyBorder="1" applyAlignment="1">
      <alignment wrapText="1"/>
    </xf>
    <xf numFmtId="0" fontId="9" fillId="0" borderId="21" xfId="0" applyFont="1" applyFill="1" applyBorder="1" applyAlignment="1">
      <alignment wrapText="1"/>
    </xf>
    <xf numFmtId="0" fontId="13" fillId="3" borderId="41" xfId="0" applyFont="1" applyFill="1" applyBorder="1" applyAlignment="1">
      <alignment horizontal="center" vertical="center"/>
    </xf>
    <xf numFmtId="0" fontId="5" fillId="3" borderId="41" xfId="0" applyFont="1" applyFill="1" applyBorder="1" applyAlignment="1">
      <alignment horizontal="center" vertical="center"/>
    </xf>
    <xf numFmtId="0" fontId="14" fillId="0" borderId="0" xfId="0" applyFont="1" applyBorder="1" applyAlignment="1">
      <alignment horizontal="center" vertical="center" wrapText="1"/>
    </xf>
    <xf numFmtId="164" fontId="9" fillId="0" borderId="3" xfId="16" applyNumberFormat="1" applyFont="1" applyFill="1" applyBorder="1" applyAlignment="1">
      <alignment horizontal="right" vertical="center" wrapText="1"/>
    </xf>
    <xf numFmtId="164" fontId="9" fillId="0" borderId="4" xfId="16" applyNumberFormat="1" applyFont="1" applyFill="1" applyBorder="1" applyAlignment="1">
      <alignment horizontal="right" vertical="center" wrapText="1"/>
    </xf>
    <xf numFmtId="164" fontId="9" fillId="0" borderId="6" xfId="16"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7" fillId="0" borderId="31" xfId="0" applyFont="1" applyFill="1" applyBorder="1"/>
    <xf numFmtId="0" fontId="7" fillId="0" borderId="0" xfId="0" applyFont="1" applyFill="1" applyBorder="1"/>
    <xf numFmtId="0" fontId="9" fillId="0" borderId="0" xfId="0" applyFont="1" applyFill="1" applyBorder="1" applyAlignment="1">
      <alignment horizontal="left"/>
    </xf>
    <xf numFmtId="165" fontId="9" fillId="0" borderId="0" xfId="0" applyNumberFormat="1" applyFont="1" applyFill="1" applyBorder="1" applyAlignment="1">
      <alignment horizontal="left"/>
    </xf>
    <xf numFmtId="165" fontId="9" fillId="0" borderId="1" xfId="0" applyNumberFormat="1" applyFont="1" applyFill="1" applyBorder="1" applyAlignment="1">
      <alignment horizontal="left"/>
    </xf>
    <xf numFmtId="0" fontId="7" fillId="0" borderId="44" xfId="0" applyFont="1" applyFill="1" applyBorder="1"/>
    <xf numFmtId="0" fontId="7" fillId="0" borderId="2" xfId="0" applyFont="1" applyFill="1" applyBorder="1"/>
    <xf numFmtId="0" fontId="9" fillId="0" borderId="2" xfId="0" applyFont="1" applyFill="1" applyBorder="1" applyAlignment="1">
      <alignment horizontal="left"/>
    </xf>
    <xf numFmtId="165" fontId="7" fillId="0" borderId="2" xfId="0" applyNumberFormat="1" applyFont="1" applyFill="1" applyBorder="1" applyAlignment="1">
      <alignment horizontal="left"/>
    </xf>
    <xf numFmtId="165" fontId="7" fillId="0" borderId="48" xfId="0" applyNumberFormat="1" applyFont="1" applyFill="1" applyBorder="1" applyAlignment="1">
      <alignment horizontal="left"/>
    </xf>
    <xf numFmtId="0" fontId="7" fillId="0" borderId="31" xfId="0" applyFont="1" applyFill="1" applyBorder="1" applyAlignment="1">
      <alignment wrapText="1"/>
    </xf>
    <xf numFmtId="0" fontId="7" fillId="0" borderId="0" xfId="0" applyFont="1" applyFill="1" applyBorder="1" applyAlignment="1">
      <alignment wrapText="1"/>
    </xf>
    <xf numFmtId="0" fontId="7" fillId="0" borderId="31" xfId="0"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xf>
    <xf numFmtId="0" fontId="7" fillId="0" borderId="0" xfId="0" applyFont="1" applyFill="1" applyBorder="1" applyAlignment="1">
      <alignment/>
    </xf>
    <xf numFmtId="0" fontId="2" fillId="0" borderId="0" xfId="0" applyFont="1" applyAlignment="1">
      <alignment horizontal="center"/>
    </xf>
    <xf numFmtId="0" fontId="6" fillId="0" borderId="0" xfId="0" applyFont="1" applyBorder="1" applyAlignment="1" quotePrefix="1">
      <alignment horizontal="left" vertical="center" wrapText="1"/>
    </xf>
    <xf numFmtId="0" fontId="6" fillId="0" borderId="0"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3" xfId="0" applyFont="1" applyFill="1" applyBorder="1" applyAlignment="1">
      <alignment horizontal="center"/>
    </xf>
    <xf numFmtId="0" fontId="7" fillId="0" borderId="46"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riffil\AppData\Local\Microsoft\Windows\Temporary%20Internet%20Files\Content.Outlook\M8993APH\4%20%20Fiscal%20Note%20-%204th%20Ave%20Bldg%2002%2019%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a.  Simple Form Data Entry"/>
      <sheetName val="3a.  Simple Form Fiscal Note"/>
      <sheetName val="NPV Summary"/>
      <sheetName val="Assumptions"/>
      <sheetName val="NPV"/>
    </sheetNames>
    <sheetDataSet>
      <sheetData sheetId="0">
        <row r="11">
          <cell r="G11" t="str">
            <v>420 4th Avenue Building</v>
          </cell>
        </row>
        <row r="12">
          <cell r="G12" t="str">
            <v>DES/Facilities Management</v>
          </cell>
        </row>
        <row r="13">
          <cell r="G13" t="str">
            <v>Purchase</v>
          </cell>
        </row>
        <row r="14">
          <cell r="G14" t="str">
            <v>Stand Alone</v>
          </cell>
        </row>
        <row r="15">
          <cell r="G15" t="str">
            <v>Carolyn Mock/Nick Carnevali</v>
          </cell>
        </row>
        <row r="16">
          <cell r="G16" t="str">
            <v>1/21/15</v>
          </cell>
        </row>
        <row r="17">
          <cell r="G17" t="str">
            <v>NA</v>
          </cell>
        </row>
        <row r="18">
          <cell r="G18">
            <v>2500000</v>
          </cell>
        </row>
        <row r="19">
          <cell r="G19">
            <v>2015</v>
          </cell>
        </row>
        <row r="21">
          <cell r="G21" t="str">
            <v>DES/Facilities Management</v>
          </cell>
          <cell r="J21" t="str">
            <v>A60100</v>
          </cell>
          <cell r="K21" t="str">
            <v>DES</v>
          </cell>
          <cell r="L21">
            <v>5511</v>
          </cell>
        </row>
        <row r="22">
          <cell r="G22" t="str">
            <v>DES/Building Repair &amp; Replacement Subfund                       </v>
          </cell>
          <cell r="J22" t="str">
            <v>A60500</v>
          </cell>
          <cell r="K22" t="str">
            <v>DES</v>
          </cell>
          <cell r="L22">
            <v>3951</v>
          </cell>
        </row>
        <row r="23">
          <cell r="G23">
            <v>0</v>
          </cell>
          <cell r="J23">
            <v>0</v>
          </cell>
          <cell r="K23">
            <v>0</v>
          </cell>
          <cell r="L23">
            <v>0</v>
          </cell>
        </row>
        <row r="24">
          <cell r="G24">
            <v>0</v>
          </cell>
          <cell r="J24">
            <v>0</v>
          </cell>
          <cell r="K24">
            <v>0</v>
          </cell>
          <cell r="L24">
            <v>0</v>
          </cell>
        </row>
        <row r="25">
          <cell r="G25">
            <v>0</v>
          </cell>
          <cell r="J25">
            <v>0</v>
          </cell>
          <cell r="K25">
            <v>0</v>
          </cell>
          <cell r="L25">
            <v>0</v>
          </cell>
        </row>
        <row r="26">
          <cell r="G26">
            <v>0</v>
          </cell>
          <cell r="J26">
            <v>0</v>
          </cell>
          <cell r="K26">
            <v>0</v>
          </cell>
          <cell r="L26">
            <v>0</v>
          </cell>
        </row>
        <row r="39">
          <cell r="G39" t="str">
            <v>Y</v>
          </cell>
        </row>
        <row r="40">
          <cell r="G40" t="str">
            <v>NA</v>
          </cell>
        </row>
        <row r="42">
          <cell r="D42">
            <v>0</v>
          </cell>
        </row>
        <row r="56">
          <cell r="L56" t="str">
            <v>Sum of Revenues Prior to 2015</v>
          </cell>
        </row>
        <row r="57">
          <cell r="C57">
            <v>0</v>
          </cell>
          <cell r="D57">
            <v>0</v>
          </cell>
          <cell r="G57">
            <v>0</v>
          </cell>
          <cell r="L57">
            <v>0</v>
          </cell>
        </row>
        <row r="58">
          <cell r="C58">
            <v>0</v>
          </cell>
          <cell r="D58">
            <v>0</v>
          </cell>
          <cell r="H58">
            <v>0</v>
          </cell>
          <cell r="I58">
            <v>0</v>
          </cell>
          <cell r="J58">
            <v>0</v>
          </cell>
          <cell r="K58">
            <v>0</v>
          </cell>
          <cell r="L58">
            <v>0</v>
          </cell>
        </row>
        <row r="59">
          <cell r="C59">
            <v>0</v>
          </cell>
          <cell r="D59" t="str">
            <v> </v>
          </cell>
          <cell r="E59">
            <v>0</v>
          </cell>
          <cell r="G59">
            <v>0</v>
          </cell>
          <cell r="H59">
            <v>0</v>
          </cell>
          <cell r="I59">
            <v>0</v>
          </cell>
          <cell r="J59">
            <v>0</v>
          </cell>
          <cell r="K59">
            <v>0</v>
          </cell>
          <cell r="L59">
            <v>0</v>
          </cell>
        </row>
        <row r="60">
          <cell r="C60">
            <v>0</v>
          </cell>
          <cell r="D60" t="str">
            <v> </v>
          </cell>
          <cell r="E60">
            <v>0</v>
          </cell>
          <cell r="G60">
            <v>0</v>
          </cell>
          <cell r="H60">
            <v>0</v>
          </cell>
          <cell r="I60">
            <v>0</v>
          </cell>
          <cell r="J60">
            <v>0</v>
          </cell>
          <cell r="K60">
            <v>0</v>
          </cell>
          <cell r="L60">
            <v>0</v>
          </cell>
        </row>
        <row r="61">
          <cell r="C61">
            <v>0</v>
          </cell>
          <cell r="D61" t="str">
            <v> </v>
          </cell>
          <cell r="E61">
            <v>0</v>
          </cell>
          <cell r="G61">
            <v>0</v>
          </cell>
          <cell r="H61">
            <v>0</v>
          </cell>
          <cell r="I61">
            <v>0</v>
          </cell>
          <cell r="J61">
            <v>0</v>
          </cell>
          <cell r="K61">
            <v>0</v>
          </cell>
          <cell r="L61">
            <v>0</v>
          </cell>
        </row>
        <row r="62">
          <cell r="C62">
            <v>0</v>
          </cell>
          <cell r="D62" t="str">
            <v> </v>
          </cell>
          <cell r="E62">
            <v>0</v>
          </cell>
          <cell r="G62">
            <v>0</v>
          </cell>
          <cell r="H62">
            <v>0</v>
          </cell>
          <cell r="I62">
            <v>0</v>
          </cell>
          <cell r="J62">
            <v>0</v>
          </cell>
          <cell r="K62">
            <v>0</v>
          </cell>
          <cell r="L62">
            <v>0</v>
          </cell>
        </row>
        <row r="79">
          <cell r="E79" t="str">
            <v>DES/Facilities Management</v>
          </cell>
          <cell r="I79" t="str">
            <v>NA</v>
          </cell>
        </row>
        <row r="80">
          <cell r="L80" t="str">
            <v>Sum of Expenditures Prior to 2015</v>
          </cell>
        </row>
        <row r="81">
          <cell r="E81">
            <v>0</v>
          </cell>
          <cell r="G81">
            <v>0</v>
          </cell>
          <cell r="H81">
            <v>0</v>
          </cell>
          <cell r="I81">
            <v>0</v>
          </cell>
          <cell r="J81">
            <v>0</v>
          </cell>
          <cell r="K81">
            <v>0</v>
          </cell>
          <cell r="L81">
            <v>0</v>
          </cell>
        </row>
        <row r="82">
          <cell r="E82">
            <v>0</v>
          </cell>
          <cell r="G82">
            <v>0</v>
          </cell>
          <cell r="H82">
            <v>0</v>
          </cell>
          <cell r="I82">
            <v>0</v>
          </cell>
          <cell r="J82">
            <v>0</v>
          </cell>
          <cell r="K82">
            <v>0</v>
          </cell>
          <cell r="L82">
            <v>0</v>
          </cell>
        </row>
        <row r="83">
          <cell r="E83">
            <v>0</v>
          </cell>
          <cell r="G83">
            <v>0</v>
          </cell>
          <cell r="H83">
            <v>78111.84</v>
          </cell>
          <cell r="I83">
            <v>80455.1952</v>
          </cell>
          <cell r="J83">
            <v>82868.851056</v>
          </cell>
          <cell r="K83">
            <v>2098894.3928233236</v>
          </cell>
          <cell r="L83">
            <v>0</v>
          </cell>
        </row>
        <row r="84">
          <cell r="E84" t="str">
            <v>Tenant move costs</v>
          </cell>
          <cell r="G84">
            <v>60000</v>
          </cell>
          <cell r="H84">
            <v>0</v>
          </cell>
          <cell r="I84">
            <v>0</v>
          </cell>
          <cell r="J84">
            <v>0</v>
          </cell>
          <cell r="K84">
            <v>60000</v>
          </cell>
          <cell r="L84">
            <v>0</v>
          </cell>
        </row>
        <row r="85">
          <cell r="E85" t="str">
            <v>Annual MMRF, FF&amp;E and tenant specific TI costs</v>
          </cell>
          <cell r="G85">
            <v>150000</v>
          </cell>
          <cell r="I85">
            <v>0</v>
          </cell>
          <cell r="J85">
            <v>0</v>
          </cell>
          <cell r="K85">
            <v>150000</v>
          </cell>
          <cell r="L85">
            <v>0</v>
          </cell>
        </row>
        <row r="86">
          <cell r="E86">
            <v>0</v>
          </cell>
          <cell r="G86">
            <v>0</v>
          </cell>
          <cell r="H86">
            <v>0</v>
          </cell>
          <cell r="I86">
            <v>0</v>
          </cell>
          <cell r="J86">
            <v>0</v>
          </cell>
          <cell r="K86">
            <v>0</v>
          </cell>
          <cell r="L86">
            <v>0</v>
          </cell>
        </row>
        <row r="87">
          <cell r="E87" t="str">
            <v>Debt Service - Including purchase price, transaction costs, TI project costs</v>
          </cell>
          <cell r="G87">
            <v>0</v>
          </cell>
          <cell r="H87">
            <v>414934.6215524188</v>
          </cell>
          <cell r="I87">
            <v>414934.6215524188</v>
          </cell>
          <cell r="J87">
            <v>414934.6215524188</v>
          </cell>
          <cell r="K87">
            <v>4149346.2155241887</v>
          </cell>
          <cell r="L87">
            <v>0</v>
          </cell>
        </row>
        <row r="88">
          <cell r="C88" t="str">
            <v>(a)  The annual Gen Fd MMRF contrib, tenant specific FF&amp;E\move costs, and debt service are included here to show the total cost of the transaction but would not be part of the DES\FMD supplemental ordinance request in section 4.</v>
          </cell>
        </row>
        <row r="91">
          <cell r="E91" t="str">
            <v>Building Repair and Replacement CIP Fund</v>
          </cell>
          <cell r="I91" t="str">
            <v>1125009</v>
          </cell>
        </row>
        <row r="93">
          <cell r="E93" t="str">
            <v>Labor Charges - estimated through closing</v>
          </cell>
          <cell r="G93">
            <v>18285</v>
          </cell>
          <cell r="H93">
            <v>0</v>
          </cell>
          <cell r="I93">
            <v>0</v>
          </cell>
          <cell r="J93">
            <v>0</v>
          </cell>
          <cell r="K93">
            <v>0</v>
          </cell>
          <cell r="L93">
            <v>0</v>
          </cell>
        </row>
        <row r="94">
          <cell r="E94" t="str">
            <v>Due Diligence, CPD project mgmt, FMD fiscal analysis</v>
          </cell>
          <cell r="G94">
            <v>204518</v>
          </cell>
          <cell r="H94">
            <v>0</v>
          </cell>
          <cell r="I94">
            <v>0</v>
          </cell>
          <cell r="J94">
            <v>0</v>
          </cell>
          <cell r="K94">
            <v>0</v>
          </cell>
          <cell r="L94">
            <v>0</v>
          </cell>
        </row>
        <row r="95">
          <cell r="E95">
            <v>0</v>
          </cell>
          <cell r="G95">
            <v>0</v>
          </cell>
          <cell r="H95">
            <v>0</v>
          </cell>
          <cell r="I95">
            <v>0</v>
          </cell>
          <cell r="J95">
            <v>0</v>
          </cell>
          <cell r="K95">
            <v>0</v>
          </cell>
          <cell r="L95">
            <v>0</v>
          </cell>
        </row>
        <row r="96">
          <cell r="E96" t="str">
            <v>Appraisal and consultant contracts, closing, title</v>
          </cell>
          <cell r="G96">
            <v>8884</v>
          </cell>
          <cell r="H96">
            <v>0</v>
          </cell>
          <cell r="I96">
            <v>0</v>
          </cell>
          <cell r="J96">
            <v>0</v>
          </cell>
          <cell r="K96">
            <v>0</v>
          </cell>
          <cell r="L96">
            <v>0</v>
          </cell>
        </row>
        <row r="97">
          <cell r="E97" t="str">
            <v>General building TIs not tied to specific tenant requirements</v>
          </cell>
          <cell r="G97">
            <v>871817</v>
          </cell>
          <cell r="H97">
            <v>0</v>
          </cell>
          <cell r="I97">
            <v>0</v>
          </cell>
          <cell r="J97">
            <v>0</v>
          </cell>
          <cell r="K97">
            <v>0</v>
          </cell>
          <cell r="L97">
            <v>0</v>
          </cell>
        </row>
        <row r="98">
          <cell r="E98">
            <v>0</v>
          </cell>
          <cell r="G98">
            <v>9963</v>
          </cell>
          <cell r="H98">
            <v>0</v>
          </cell>
          <cell r="I98">
            <v>0</v>
          </cell>
          <cell r="J98">
            <v>0</v>
          </cell>
          <cell r="K98">
            <v>0</v>
          </cell>
          <cell r="L98">
            <v>0</v>
          </cell>
        </row>
        <row r="99">
          <cell r="E99" t="str">
            <v>Purchase price of the property, including all associated transaction costs</v>
          </cell>
          <cell r="G99">
            <v>2500000</v>
          </cell>
          <cell r="H99">
            <v>0</v>
          </cell>
          <cell r="I99">
            <v>0</v>
          </cell>
          <cell r="J99">
            <v>0</v>
          </cell>
          <cell r="K99">
            <v>0</v>
          </cell>
          <cell r="L99">
            <v>0</v>
          </cell>
        </row>
        <row r="102">
          <cell r="E102">
            <v>0</v>
          </cell>
          <cell r="I102" t="str">
            <v> </v>
          </cell>
        </row>
        <row r="104">
          <cell r="E104">
            <v>0</v>
          </cell>
          <cell r="G104">
            <v>0</v>
          </cell>
          <cell r="H104">
            <v>0</v>
          </cell>
          <cell r="I104">
            <v>0</v>
          </cell>
          <cell r="J104">
            <v>0</v>
          </cell>
          <cell r="K104">
            <v>0</v>
          </cell>
          <cell r="L104">
            <v>0</v>
          </cell>
        </row>
        <row r="105">
          <cell r="E105">
            <v>0</v>
          </cell>
          <cell r="G105">
            <v>0</v>
          </cell>
          <cell r="H105">
            <v>0</v>
          </cell>
          <cell r="I105">
            <v>0</v>
          </cell>
          <cell r="J105">
            <v>0</v>
          </cell>
          <cell r="K105">
            <v>0</v>
          </cell>
          <cell r="L105">
            <v>0</v>
          </cell>
        </row>
        <row r="106">
          <cell r="E106">
            <v>0</v>
          </cell>
          <cell r="G106">
            <v>0</v>
          </cell>
          <cell r="H106">
            <v>0</v>
          </cell>
          <cell r="I106">
            <v>0</v>
          </cell>
          <cell r="J106">
            <v>0</v>
          </cell>
          <cell r="K106">
            <v>0</v>
          </cell>
          <cell r="L106">
            <v>0</v>
          </cell>
        </row>
        <row r="107">
          <cell r="E107">
            <v>0</v>
          </cell>
          <cell r="G107">
            <v>0</v>
          </cell>
          <cell r="H107">
            <v>0</v>
          </cell>
          <cell r="I107">
            <v>0</v>
          </cell>
          <cell r="J107">
            <v>0</v>
          </cell>
          <cell r="K107">
            <v>0</v>
          </cell>
          <cell r="L107">
            <v>0</v>
          </cell>
        </row>
        <row r="108">
          <cell r="E108">
            <v>0</v>
          </cell>
          <cell r="G108">
            <v>0</v>
          </cell>
          <cell r="H108">
            <v>0</v>
          </cell>
          <cell r="I108">
            <v>0</v>
          </cell>
          <cell r="J108">
            <v>0</v>
          </cell>
          <cell r="K108">
            <v>0</v>
          </cell>
          <cell r="L108">
            <v>0</v>
          </cell>
        </row>
        <row r="109">
          <cell r="E109">
            <v>0</v>
          </cell>
          <cell r="G109">
            <v>0</v>
          </cell>
          <cell r="H109">
            <v>0</v>
          </cell>
          <cell r="I109">
            <v>0</v>
          </cell>
          <cell r="J109">
            <v>0</v>
          </cell>
          <cell r="K109">
            <v>0</v>
          </cell>
          <cell r="L109">
            <v>0</v>
          </cell>
        </row>
        <row r="110">
          <cell r="E110">
            <v>0</v>
          </cell>
          <cell r="G110">
            <v>0</v>
          </cell>
          <cell r="H110">
            <v>0</v>
          </cell>
          <cell r="I110">
            <v>0</v>
          </cell>
          <cell r="J110">
            <v>0</v>
          </cell>
          <cell r="K110">
            <v>0</v>
          </cell>
          <cell r="L110">
            <v>0</v>
          </cell>
        </row>
        <row r="113">
          <cell r="E113">
            <v>0</v>
          </cell>
          <cell r="I113" t="str">
            <v> </v>
          </cell>
        </row>
        <row r="115">
          <cell r="E115">
            <v>0</v>
          </cell>
          <cell r="G115">
            <v>0</v>
          </cell>
          <cell r="H115">
            <v>0</v>
          </cell>
          <cell r="I115">
            <v>0</v>
          </cell>
          <cell r="J115">
            <v>0</v>
          </cell>
          <cell r="K115">
            <v>0</v>
          </cell>
          <cell r="L115">
            <v>0</v>
          </cell>
        </row>
        <row r="116">
          <cell r="E116">
            <v>0</v>
          </cell>
          <cell r="G116">
            <v>0</v>
          </cell>
          <cell r="H116">
            <v>0</v>
          </cell>
          <cell r="I116">
            <v>0</v>
          </cell>
          <cell r="J116">
            <v>0</v>
          </cell>
          <cell r="K116">
            <v>0</v>
          </cell>
          <cell r="L116">
            <v>0</v>
          </cell>
        </row>
        <row r="117">
          <cell r="E117">
            <v>0</v>
          </cell>
          <cell r="G117">
            <v>0</v>
          </cell>
          <cell r="H117">
            <v>0</v>
          </cell>
          <cell r="I117">
            <v>0</v>
          </cell>
          <cell r="J117">
            <v>0</v>
          </cell>
          <cell r="K117">
            <v>0</v>
          </cell>
          <cell r="L117">
            <v>0</v>
          </cell>
        </row>
        <row r="118">
          <cell r="E118">
            <v>0</v>
          </cell>
          <cell r="G118">
            <v>0</v>
          </cell>
          <cell r="H118">
            <v>0</v>
          </cell>
          <cell r="I118">
            <v>0</v>
          </cell>
          <cell r="J118">
            <v>0</v>
          </cell>
          <cell r="K118">
            <v>0</v>
          </cell>
          <cell r="L118">
            <v>0</v>
          </cell>
        </row>
        <row r="119">
          <cell r="E119">
            <v>0</v>
          </cell>
          <cell r="G119">
            <v>0</v>
          </cell>
          <cell r="H119">
            <v>0</v>
          </cell>
          <cell r="I119">
            <v>0</v>
          </cell>
          <cell r="J119">
            <v>0</v>
          </cell>
          <cell r="K119">
            <v>0</v>
          </cell>
          <cell r="L119">
            <v>0</v>
          </cell>
        </row>
        <row r="120">
          <cell r="E120">
            <v>0</v>
          </cell>
          <cell r="G120">
            <v>0</v>
          </cell>
          <cell r="H120">
            <v>0</v>
          </cell>
          <cell r="I120">
            <v>0</v>
          </cell>
          <cell r="J120">
            <v>0</v>
          </cell>
          <cell r="K120">
            <v>0</v>
          </cell>
          <cell r="L120">
            <v>0</v>
          </cell>
        </row>
        <row r="121">
          <cell r="E121">
            <v>0</v>
          </cell>
          <cell r="G121">
            <v>0</v>
          </cell>
          <cell r="H121">
            <v>0</v>
          </cell>
          <cell r="I121">
            <v>0</v>
          </cell>
          <cell r="J121">
            <v>0</v>
          </cell>
          <cell r="K121">
            <v>0</v>
          </cell>
          <cell r="L121">
            <v>0</v>
          </cell>
        </row>
        <row r="124">
          <cell r="E124">
            <v>0</v>
          </cell>
          <cell r="I124" t="str">
            <v> </v>
          </cell>
        </row>
        <row r="126">
          <cell r="E126">
            <v>0</v>
          </cell>
          <cell r="G126">
            <v>0</v>
          </cell>
          <cell r="H126">
            <v>0</v>
          </cell>
          <cell r="I126">
            <v>0</v>
          </cell>
          <cell r="J126">
            <v>0</v>
          </cell>
          <cell r="K126">
            <v>0</v>
          </cell>
          <cell r="L126">
            <v>0</v>
          </cell>
        </row>
        <row r="127">
          <cell r="E127">
            <v>0</v>
          </cell>
          <cell r="G127">
            <v>0</v>
          </cell>
          <cell r="H127">
            <v>0</v>
          </cell>
          <cell r="I127">
            <v>0</v>
          </cell>
          <cell r="J127">
            <v>0</v>
          </cell>
          <cell r="K127">
            <v>0</v>
          </cell>
          <cell r="L127">
            <v>0</v>
          </cell>
        </row>
        <row r="128">
          <cell r="E128">
            <v>0</v>
          </cell>
          <cell r="G128">
            <v>0</v>
          </cell>
          <cell r="H128">
            <v>0</v>
          </cell>
          <cell r="I128">
            <v>0</v>
          </cell>
          <cell r="J128">
            <v>0</v>
          </cell>
          <cell r="K128">
            <v>0</v>
          </cell>
          <cell r="L128">
            <v>0</v>
          </cell>
        </row>
        <row r="129">
          <cell r="E129">
            <v>0</v>
          </cell>
          <cell r="G129">
            <v>0</v>
          </cell>
          <cell r="H129">
            <v>0</v>
          </cell>
          <cell r="I129">
            <v>0</v>
          </cell>
          <cell r="J129">
            <v>0</v>
          </cell>
          <cell r="K129">
            <v>0</v>
          </cell>
          <cell r="L129">
            <v>0</v>
          </cell>
        </row>
        <row r="130">
          <cell r="E130">
            <v>0</v>
          </cell>
          <cell r="G130">
            <v>0</v>
          </cell>
          <cell r="H130">
            <v>0</v>
          </cell>
          <cell r="I130">
            <v>0</v>
          </cell>
          <cell r="J130">
            <v>0</v>
          </cell>
          <cell r="K130">
            <v>0</v>
          </cell>
          <cell r="L130">
            <v>0</v>
          </cell>
        </row>
        <row r="131">
          <cell r="E131">
            <v>0</v>
          </cell>
          <cell r="G131">
            <v>0</v>
          </cell>
          <cell r="H131">
            <v>0</v>
          </cell>
          <cell r="I131">
            <v>0</v>
          </cell>
          <cell r="J131">
            <v>0</v>
          </cell>
          <cell r="K131">
            <v>0</v>
          </cell>
          <cell r="L131">
            <v>0</v>
          </cell>
        </row>
        <row r="132">
          <cell r="E132">
            <v>0</v>
          </cell>
          <cell r="G132">
            <v>0</v>
          </cell>
          <cell r="H132">
            <v>0</v>
          </cell>
          <cell r="I132">
            <v>0</v>
          </cell>
          <cell r="J132">
            <v>0</v>
          </cell>
          <cell r="K132">
            <v>0</v>
          </cell>
          <cell r="L132">
            <v>0</v>
          </cell>
        </row>
        <row r="135">
          <cell r="E135">
            <v>0</v>
          </cell>
          <cell r="I135" t="str">
            <v> </v>
          </cell>
        </row>
        <row r="137">
          <cell r="E137">
            <v>0</v>
          </cell>
          <cell r="G137">
            <v>0</v>
          </cell>
          <cell r="H137">
            <v>0</v>
          </cell>
          <cell r="I137">
            <v>0</v>
          </cell>
          <cell r="J137">
            <v>0</v>
          </cell>
          <cell r="K137">
            <v>0</v>
          </cell>
          <cell r="L137">
            <v>0</v>
          </cell>
        </row>
        <row r="138">
          <cell r="E138">
            <v>0</v>
          </cell>
          <cell r="G138">
            <v>0</v>
          </cell>
          <cell r="H138">
            <v>0</v>
          </cell>
          <cell r="I138">
            <v>0</v>
          </cell>
          <cell r="J138">
            <v>0</v>
          </cell>
          <cell r="K138">
            <v>0</v>
          </cell>
          <cell r="L138">
            <v>0</v>
          </cell>
        </row>
        <row r="139">
          <cell r="E139">
            <v>0</v>
          </cell>
          <cell r="G139">
            <v>0</v>
          </cell>
          <cell r="H139">
            <v>0</v>
          </cell>
          <cell r="I139">
            <v>0</v>
          </cell>
          <cell r="J139">
            <v>0</v>
          </cell>
          <cell r="K139">
            <v>0</v>
          </cell>
          <cell r="L139">
            <v>0</v>
          </cell>
        </row>
        <row r="140">
          <cell r="E140">
            <v>0</v>
          </cell>
          <cell r="G140">
            <v>0</v>
          </cell>
          <cell r="H140">
            <v>0</v>
          </cell>
          <cell r="I140">
            <v>0</v>
          </cell>
          <cell r="J140">
            <v>0</v>
          </cell>
          <cell r="K140">
            <v>0</v>
          </cell>
          <cell r="L140">
            <v>0</v>
          </cell>
        </row>
        <row r="141">
          <cell r="E141">
            <v>0</v>
          </cell>
          <cell r="G141">
            <v>0</v>
          </cell>
          <cell r="H141">
            <v>0</v>
          </cell>
          <cell r="I141">
            <v>0</v>
          </cell>
          <cell r="J141">
            <v>0</v>
          </cell>
          <cell r="K141">
            <v>0</v>
          </cell>
          <cell r="L141">
            <v>0</v>
          </cell>
        </row>
        <row r="142">
          <cell r="E142">
            <v>0</v>
          </cell>
          <cell r="G142">
            <v>0</v>
          </cell>
          <cell r="H142">
            <v>0</v>
          </cell>
          <cell r="I142">
            <v>0</v>
          </cell>
          <cell r="J142">
            <v>0</v>
          </cell>
          <cell r="K142">
            <v>0</v>
          </cell>
          <cell r="L142">
            <v>0</v>
          </cell>
        </row>
        <row r="143">
          <cell r="E143">
            <v>0</v>
          </cell>
          <cell r="G143">
            <v>0</v>
          </cell>
          <cell r="H143">
            <v>0</v>
          </cell>
          <cell r="I143">
            <v>0</v>
          </cell>
          <cell r="J143">
            <v>0</v>
          </cell>
          <cell r="K143">
            <v>0</v>
          </cell>
          <cell r="L143">
            <v>0</v>
          </cell>
        </row>
        <row r="155">
          <cell r="H155">
            <v>2016</v>
          </cell>
          <cell r="I155" t="str">
            <v>NA</v>
          </cell>
        </row>
        <row r="156">
          <cell r="H156" t="str">
            <v>Allocation Change</v>
          </cell>
          <cell r="I156" t="str">
            <v> </v>
          </cell>
        </row>
        <row r="157">
          <cell r="C157" t="str">
            <v>DES/Facilities Management</v>
          </cell>
          <cell r="D157" t="str">
            <v>NA</v>
          </cell>
          <cell r="G157">
            <v>0</v>
          </cell>
          <cell r="H157">
            <v>78111.84</v>
          </cell>
          <cell r="I157">
            <v>0</v>
          </cell>
          <cell r="J157" t="str">
            <v>N\A</v>
          </cell>
        </row>
        <row r="158">
          <cell r="C158" t="str">
            <v>Building Repair and Replacement CIP Fund</v>
          </cell>
          <cell r="D158" t="str">
            <v>1125009</v>
          </cell>
          <cell r="G158">
            <v>3613467</v>
          </cell>
          <cell r="H158">
            <v>0</v>
          </cell>
          <cell r="I158">
            <v>0</v>
          </cell>
          <cell r="J158">
            <v>3613467</v>
          </cell>
        </row>
        <row r="159">
          <cell r="C159">
            <v>0</v>
          </cell>
          <cell r="D159" t="str">
            <v> </v>
          </cell>
          <cell r="E159">
            <v>0</v>
          </cell>
          <cell r="G159">
            <v>0</v>
          </cell>
          <cell r="H159">
            <v>0</v>
          </cell>
          <cell r="I159">
            <v>0</v>
          </cell>
          <cell r="J159">
            <v>0</v>
          </cell>
        </row>
        <row r="160">
          <cell r="C160">
            <v>0</v>
          </cell>
          <cell r="D160" t="str">
            <v> </v>
          </cell>
          <cell r="E160">
            <v>0</v>
          </cell>
          <cell r="G160">
            <v>0</v>
          </cell>
          <cell r="H160">
            <v>0</v>
          </cell>
          <cell r="I160">
            <v>0</v>
          </cell>
          <cell r="J160">
            <v>0</v>
          </cell>
        </row>
        <row r="161">
          <cell r="C161">
            <v>0</v>
          </cell>
          <cell r="D161" t="str">
            <v> </v>
          </cell>
          <cell r="E161">
            <v>0</v>
          </cell>
          <cell r="G161">
            <v>0</v>
          </cell>
          <cell r="H161">
            <v>0</v>
          </cell>
          <cell r="I161">
            <v>0</v>
          </cell>
          <cell r="J161">
            <v>0</v>
          </cell>
        </row>
        <row r="162">
          <cell r="C162">
            <v>0</v>
          </cell>
          <cell r="D162" t="str">
            <v> </v>
          </cell>
          <cell r="E162">
            <v>0</v>
          </cell>
          <cell r="G162">
            <v>0</v>
          </cell>
          <cell r="H162">
            <v>0</v>
          </cell>
          <cell r="I162">
            <v>0</v>
          </cell>
          <cell r="J162">
            <v>0</v>
          </cell>
        </row>
        <row r="166">
          <cell r="F166" t="str">
            <v>N</v>
          </cell>
        </row>
        <row r="174">
          <cell r="C174" t="str">
            <v>The NPV of the transaction over 20 years, including the FMV of the acquired property, was calculated to be</v>
          </cell>
          <cell r="F174">
            <v>2702716.5745893717</v>
          </cell>
        </row>
        <row r="175">
          <cell r="C175" t="str">
            <v>A nominal discount rate of 5% was used for the NPV analysis as specified by PSB.</v>
          </cell>
        </row>
        <row r="176">
          <cell r="C176" t="str">
            <v>A lease \ occupancy term of 20 years was used in the NPV analysis to match up with the associated debt service assumption.</v>
          </cell>
        </row>
        <row r="177">
          <cell r="C177" t="str">
            <v>The NPV analysis assumes occupancy on January 1, 2016.</v>
          </cell>
        </row>
        <row r="178">
          <cell r="C178" t="str">
            <v>No sale of vacated space was assumed.  The NPV analysis assumes that future tenants would have been leasing space at downtown market rates if the property were not acquired.  Those costs were included in the NPV as avoided costs.</v>
          </cell>
        </row>
        <row r="179">
          <cell r="C179" t="str">
            <v>- </v>
          </cell>
        </row>
        <row r="180">
          <cell r="C180" t="str">
            <v>- </v>
          </cell>
        </row>
        <row r="181">
          <cell r="C181" t="str">
            <v>- </v>
          </cell>
        </row>
        <row r="184">
          <cell r="C184">
            <v>0</v>
          </cell>
        </row>
        <row r="185">
          <cell r="C185">
            <v>0</v>
          </cell>
        </row>
        <row r="186">
          <cell r="C186">
            <v>0</v>
          </cell>
        </row>
        <row r="187">
          <cell r="C187">
            <v>0</v>
          </cell>
        </row>
        <row r="188">
          <cell r="C188">
            <v>0</v>
          </cell>
        </row>
        <row r="189">
          <cell r="C189">
            <v>0</v>
          </cell>
        </row>
        <row r="204">
          <cell r="C204" t="str">
            <v>The transaction involves the sale of a property and the expenditures associated with this sale are limited to transaction costs.  No long-term expenditures requiring resource backing are associated with this transaction.</v>
          </cell>
        </row>
        <row r="205">
          <cell r="C205" t="str">
            <v>The transaction is not backed by new revenue. </v>
          </cell>
        </row>
        <row r="206">
          <cell r="C206" t="str">
            <v/>
          </cell>
        </row>
        <row r="207">
          <cell r="C207" t="str">
            <v> </v>
          </cell>
        </row>
        <row r="208">
          <cell r="C208" t="str">
            <v> </v>
          </cell>
        </row>
        <row r="209">
          <cell r="C209" t="str">
            <v> </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9"/>
  <sheetViews>
    <sheetView tabSelected="1" workbookViewId="0" topLeftCell="A1">
      <selection activeCell="A1" sqref="A1:N1"/>
    </sheetView>
  </sheetViews>
  <sheetFormatPr defaultColWidth="9.140625" defaultRowHeight="1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46.421875" style="0" customWidth="1"/>
    <col min="9" max="9" width="13.28125" style="0" customWidth="1"/>
    <col min="10" max="10" width="13.7109375" style="0" customWidth="1"/>
    <col min="11" max="11" width="14.57421875" style="0" customWidth="1"/>
    <col min="12" max="13" width="13.7109375" style="0" customWidth="1"/>
    <col min="14" max="14" width="14.140625" style="0" customWidth="1"/>
    <col min="15" max="15" width="18.7109375" style="0" customWidth="1"/>
  </cols>
  <sheetData>
    <row r="1" spans="1:15" ht="18">
      <c r="A1" s="197" t="s">
        <v>0</v>
      </c>
      <c r="B1" s="197"/>
      <c r="C1" s="197"/>
      <c r="D1" s="197"/>
      <c r="E1" s="197"/>
      <c r="F1" s="197"/>
      <c r="G1" s="197"/>
      <c r="H1" s="197"/>
      <c r="I1" s="197"/>
      <c r="J1" s="197"/>
      <c r="K1" s="197"/>
      <c r="L1" s="197"/>
      <c r="M1" s="197"/>
      <c r="N1" s="197"/>
      <c r="O1" s="1"/>
    </row>
    <row r="2" spans="1:15" ht="3" customHeight="1" thickBot="1">
      <c r="A2" s="2"/>
      <c r="B2" s="2"/>
      <c r="C2" s="2"/>
      <c r="D2" s="2"/>
      <c r="E2" s="2"/>
      <c r="F2" s="2"/>
      <c r="G2" s="2"/>
      <c r="H2" s="2"/>
      <c r="I2" s="2"/>
      <c r="J2" s="2"/>
      <c r="K2" s="2"/>
      <c r="L2" s="2"/>
      <c r="M2" s="2"/>
      <c r="N2" s="1"/>
      <c r="O2" s="1"/>
    </row>
    <row r="3" spans="1:15" ht="18" customHeight="1" thickBot="1" thickTop="1">
      <c r="A3" s="174" t="s">
        <v>1</v>
      </c>
      <c r="B3" s="174"/>
      <c r="C3" s="174"/>
      <c r="D3" s="174"/>
      <c r="E3" s="174"/>
      <c r="F3" s="174"/>
      <c r="G3" s="174"/>
      <c r="H3" s="174"/>
      <c r="I3" s="174"/>
      <c r="J3" s="174"/>
      <c r="K3" s="174"/>
      <c r="L3" s="174"/>
      <c r="M3" s="174"/>
      <c r="N3" s="174"/>
      <c r="O3" s="1"/>
    </row>
    <row r="4" spans="1:15" ht="3" customHeight="1" thickBot="1" thickTop="1">
      <c r="A4" s="198"/>
      <c r="B4" s="199"/>
      <c r="C4" s="199"/>
      <c r="D4" s="199"/>
      <c r="E4" s="199"/>
      <c r="F4" s="199"/>
      <c r="G4" s="199"/>
      <c r="H4" s="199"/>
      <c r="I4" s="199"/>
      <c r="J4" s="199"/>
      <c r="K4" s="199"/>
      <c r="L4" s="199"/>
      <c r="M4" s="199"/>
      <c r="N4" s="199"/>
      <c r="O4" s="1"/>
    </row>
    <row r="5" spans="1:14" ht="15">
      <c r="A5" s="200" t="s">
        <v>2</v>
      </c>
      <c r="B5" s="201"/>
      <c r="C5" s="201"/>
      <c r="D5" s="202"/>
      <c r="E5" s="202"/>
      <c r="F5" s="202"/>
      <c r="G5" s="202"/>
      <c r="H5" s="202"/>
      <c r="I5" s="202"/>
      <c r="J5" s="202"/>
      <c r="K5" s="202"/>
      <c r="L5" s="202"/>
      <c r="M5" s="202"/>
      <c r="N5" s="203"/>
    </row>
    <row r="6" spans="1:15" ht="15">
      <c r="A6" s="193" t="s">
        <v>3</v>
      </c>
      <c r="B6" s="194"/>
      <c r="C6" s="194"/>
      <c r="D6" s="195" t="str">
        <f>IF('[1]2a.  Simple Form Data Entry'!G11="","   ",'[1]2a.  Simple Form Data Entry'!G11)</f>
        <v>420 4th Avenue Building</v>
      </c>
      <c r="E6" s="195"/>
      <c r="F6" s="195"/>
      <c r="G6" s="195"/>
      <c r="H6" s="195"/>
      <c r="I6" s="195"/>
      <c r="J6" s="195"/>
      <c r="K6" s="196" t="s">
        <v>4</v>
      </c>
      <c r="L6" s="196"/>
      <c r="M6" s="3" t="str">
        <f>IF('[1]2a.  Simple Form Data Entry'!G17="","   ",'[1]2a.  Simple Form Data Entry'!G17)</f>
        <v>NA</v>
      </c>
      <c r="N6" s="4" t="s">
        <v>5</v>
      </c>
      <c r="O6" s="5"/>
    </row>
    <row r="7" spans="1:15" ht="15">
      <c r="A7" s="191" t="s">
        <v>6</v>
      </c>
      <c r="B7" s="192"/>
      <c r="C7" s="192"/>
      <c r="D7" s="183" t="str">
        <f>IF('[1]2a.  Simple Form Data Entry'!G12="","   ",'[1]2a.  Simple Form Data Entry'!G12)</f>
        <v>DES/Facilities Management</v>
      </c>
      <c r="E7" s="183"/>
      <c r="F7" s="183"/>
      <c r="G7" s="183"/>
      <c r="H7" s="183"/>
      <c r="I7" s="183"/>
      <c r="J7" s="183"/>
      <c r="K7" s="6" t="s">
        <v>7</v>
      </c>
      <c r="L7" s="6"/>
      <c r="M7" s="7">
        <f>'[1]2a.  Simple Form Data Entry'!G18</f>
        <v>2500000</v>
      </c>
      <c r="N7" s="8"/>
      <c r="O7" s="5"/>
    </row>
    <row r="8" spans="1:15" ht="13.5" customHeight="1">
      <c r="A8" s="191" t="s">
        <v>8</v>
      </c>
      <c r="B8" s="192"/>
      <c r="C8" s="192"/>
      <c r="D8" s="183" t="str">
        <f>IF('[1]2a.  Simple Form Data Entry'!G13="","   ",'[1]2a.  Simple Form Data Entry'!G13)</f>
        <v>Purchase</v>
      </c>
      <c r="E8" s="183"/>
      <c r="F8" s="183"/>
      <c r="G8" s="183"/>
      <c r="H8" s="183"/>
      <c r="I8" s="183"/>
      <c r="J8" s="183"/>
      <c r="K8" s="9"/>
      <c r="L8" s="9"/>
      <c r="M8" s="10"/>
      <c r="N8" s="11"/>
      <c r="O8" s="5"/>
    </row>
    <row r="9" spans="1:15" ht="15">
      <c r="A9" s="191" t="s">
        <v>9</v>
      </c>
      <c r="B9" s="192"/>
      <c r="C9" s="192"/>
      <c r="D9" s="183" t="str">
        <f>IF('[1]2a.  Simple Form Data Entry'!G14="","   ",'[1]2a.  Simple Form Data Entry'!G14)</f>
        <v>Stand Alone</v>
      </c>
      <c r="E9" s="183"/>
      <c r="F9" s="183"/>
      <c r="G9" s="183"/>
      <c r="H9" s="183"/>
      <c r="I9" s="183"/>
      <c r="J9" s="183"/>
      <c r="K9" s="12"/>
      <c r="L9" s="12"/>
      <c r="M9" s="13"/>
      <c r="N9" s="14"/>
      <c r="O9" s="5"/>
    </row>
    <row r="10" spans="1:15" ht="15">
      <c r="A10" s="181" t="s">
        <v>10</v>
      </c>
      <c r="B10" s="182"/>
      <c r="C10" s="182"/>
      <c r="D10" s="183" t="str">
        <f>IF('[1]2a.  Simple Form Data Entry'!G15="","   ",'[1]2a.  Simple Form Data Entry'!G15)</f>
        <v>Carolyn Mock/Nick Carnevali</v>
      </c>
      <c r="E10" s="183"/>
      <c r="F10" s="183"/>
      <c r="G10" s="183"/>
      <c r="H10" s="183"/>
      <c r="I10" s="183"/>
      <c r="J10" s="183"/>
      <c r="K10" s="12" t="s">
        <v>11</v>
      </c>
      <c r="L10" s="15"/>
      <c r="M10" s="184" t="str">
        <f>IF('[1]2a.  Simple Form Data Entry'!G16="","  ",'[1]2a.  Simple Form Data Entry'!G16)</f>
        <v>1/21/15</v>
      </c>
      <c r="N10" s="185"/>
      <c r="O10" s="5"/>
    </row>
    <row r="11" spans="1:15" ht="15" thickBot="1">
      <c r="A11" s="186" t="s">
        <v>12</v>
      </c>
      <c r="B11" s="187"/>
      <c r="C11" s="187"/>
      <c r="D11" s="188" t="s">
        <v>66</v>
      </c>
      <c r="E11" s="188"/>
      <c r="F11" s="188"/>
      <c r="G11" s="188"/>
      <c r="H11" s="188"/>
      <c r="I11" s="188"/>
      <c r="J11" s="188"/>
      <c r="K11" s="16" t="s">
        <v>13</v>
      </c>
      <c r="L11" s="17"/>
      <c r="M11" s="189"/>
      <c r="N11" s="190"/>
      <c r="O11" s="5"/>
    </row>
    <row r="12" spans="1:15" ht="3" customHeight="1" thickBot="1">
      <c r="A12" s="18"/>
      <c r="B12" s="18"/>
      <c r="D12" s="18"/>
      <c r="E12" s="19"/>
      <c r="F12" s="19"/>
      <c r="G12" s="19"/>
      <c r="H12" s="19"/>
      <c r="I12" s="19"/>
      <c r="J12" s="19"/>
      <c r="K12" s="19"/>
      <c r="L12" s="19"/>
      <c r="M12" s="19"/>
      <c r="O12" s="5"/>
    </row>
    <row r="13" spans="1:15" ht="18.75" customHeight="1" thickBot="1" thickTop="1">
      <c r="A13" s="174" t="s">
        <v>14</v>
      </c>
      <c r="B13" s="174"/>
      <c r="C13" s="174"/>
      <c r="D13" s="174"/>
      <c r="E13" s="174"/>
      <c r="F13" s="174"/>
      <c r="G13" s="174"/>
      <c r="H13" s="174"/>
      <c r="I13" s="174"/>
      <c r="J13" s="174"/>
      <c r="K13" s="174"/>
      <c r="L13" s="174"/>
      <c r="M13" s="174"/>
      <c r="N13" s="174"/>
      <c r="O13" s="5"/>
    </row>
    <row r="14" spans="1:15" ht="3" customHeight="1" thickBot="1" thickTop="1">
      <c r="A14" s="18"/>
      <c r="B14" s="18"/>
      <c r="D14" s="18"/>
      <c r="E14" s="19"/>
      <c r="F14" s="19"/>
      <c r="G14" s="19"/>
      <c r="H14" s="19"/>
      <c r="I14" s="19"/>
      <c r="J14" s="19"/>
      <c r="K14" s="19"/>
      <c r="L14" s="19"/>
      <c r="M14" s="19"/>
      <c r="O14" s="5"/>
    </row>
    <row r="15" spans="1:15" ht="16.5" customHeight="1" thickBot="1" thickTop="1">
      <c r="A15" s="173" t="s">
        <v>15</v>
      </c>
      <c r="B15" s="173"/>
      <c r="C15" s="173"/>
      <c r="D15" s="173"/>
      <c r="E15" s="173"/>
      <c r="F15" s="173"/>
      <c r="G15" s="173"/>
      <c r="H15" s="173"/>
      <c r="I15" s="173"/>
      <c r="J15" s="173"/>
      <c r="K15" s="173"/>
      <c r="L15" s="173"/>
      <c r="M15" s="173"/>
      <c r="N15" s="173"/>
      <c r="O15" s="5"/>
    </row>
    <row r="16" spans="1:15" ht="3" customHeight="1" thickBot="1" thickTop="1">
      <c r="A16" s="18"/>
      <c r="B16" s="18"/>
      <c r="D16" s="18"/>
      <c r="E16" s="19"/>
      <c r="F16" s="19"/>
      <c r="G16" s="19"/>
      <c r="H16" s="19"/>
      <c r="I16" s="19"/>
      <c r="J16" s="19"/>
      <c r="K16" s="19"/>
      <c r="L16" s="19"/>
      <c r="M16" s="19"/>
      <c r="O16" s="5"/>
    </row>
    <row r="17" spans="1:15" ht="21" customHeight="1" thickBot="1">
      <c r="A17" s="175" t="s">
        <v>62</v>
      </c>
      <c r="B17" s="175"/>
      <c r="C17" s="175"/>
      <c r="D17" s="175"/>
      <c r="E17" s="176" t="str">
        <f>'[1]2a.  Simple Form Data Entry'!G39</f>
        <v>Y</v>
      </c>
      <c r="F17" s="177"/>
      <c r="G17" s="178"/>
      <c r="H17" s="179" t="s">
        <v>63</v>
      </c>
      <c r="I17" s="179"/>
      <c r="J17" s="179"/>
      <c r="K17" s="179"/>
      <c r="L17" s="180"/>
      <c r="M17" s="176" t="str">
        <f>'[1]2a.  Simple Form Data Entry'!G40</f>
        <v>NA</v>
      </c>
      <c r="N17" s="178"/>
      <c r="O17" s="5"/>
    </row>
    <row r="18" spans="1:15" ht="3" customHeight="1" thickBot="1">
      <c r="A18" s="18"/>
      <c r="B18" s="18"/>
      <c r="D18" s="18"/>
      <c r="E18" s="18"/>
      <c r="F18" s="18"/>
      <c r="G18" s="18"/>
      <c r="H18" s="19"/>
      <c r="I18" s="19"/>
      <c r="J18" s="19"/>
      <c r="K18" s="19"/>
      <c r="L18" s="19"/>
      <c r="M18" s="19"/>
      <c r="O18" s="5"/>
    </row>
    <row r="19" spans="1:15" ht="15.75" customHeight="1" thickBot="1" thickTop="1">
      <c r="A19" s="173" t="s">
        <v>16</v>
      </c>
      <c r="B19" s="173"/>
      <c r="C19" s="173"/>
      <c r="D19" s="173"/>
      <c r="E19" s="173"/>
      <c r="F19" s="173"/>
      <c r="G19" s="173"/>
      <c r="H19" s="173"/>
      <c r="I19" s="173"/>
      <c r="J19" s="173"/>
      <c r="K19" s="173"/>
      <c r="L19" s="173"/>
      <c r="M19" s="173"/>
      <c r="N19" s="173"/>
      <c r="O19" s="5"/>
    </row>
    <row r="20" spans="1:15" ht="3" customHeight="1" thickTop="1">
      <c r="A20" s="18"/>
      <c r="B20" s="18"/>
      <c r="D20" s="18"/>
      <c r="E20" s="19"/>
      <c r="F20" s="19"/>
      <c r="G20" s="19"/>
      <c r="H20" s="19"/>
      <c r="I20" s="19"/>
      <c r="J20" s="19"/>
      <c r="K20" s="19"/>
      <c r="L20" s="19"/>
      <c r="M20" s="19"/>
      <c r="O20" s="5"/>
    </row>
    <row r="21" spans="1:15" ht="16.5" customHeight="1">
      <c r="A21" s="20" t="s">
        <v>17</v>
      </c>
      <c r="B21" s="18"/>
      <c r="D21" s="18"/>
      <c r="E21" s="18"/>
      <c r="F21" s="18"/>
      <c r="G21" s="18"/>
      <c r="H21" s="19"/>
      <c r="I21" s="19"/>
      <c r="J21" s="19"/>
      <c r="K21" s="19"/>
      <c r="L21" s="19"/>
      <c r="M21" s="19"/>
      <c r="O21" s="5"/>
    </row>
    <row r="22" spans="1:15" ht="15">
      <c r="A22" s="21" t="s">
        <v>18</v>
      </c>
      <c r="B22" s="19"/>
      <c r="D22" s="18"/>
      <c r="E22" s="18"/>
      <c r="F22" s="18"/>
      <c r="G22" s="18"/>
      <c r="H22" s="18"/>
      <c r="I22" s="18"/>
      <c r="J22" s="18"/>
      <c r="K22" s="18"/>
      <c r="L22" s="18"/>
      <c r="M22" s="18"/>
      <c r="O22" s="5"/>
    </row>
    <row r="23" spans="1:15" ht="3" customHeight="1">
      <c r="A23" s="22"/>
      <c r="B23" s="23"/>
      <c r="C23" s="23"/>
      <c r="D23" s="23"/>
      <c r="E23" s="23"/>
      <c r="F23" s="23"/>
      <c r="G23" s="23"/>
      <c r="H23" s="23"/>
      <c r="I23" s="23"/>
      <c r="J23" s="23"/>
      <c r="K23" s="23"/>
      <c r="L23" s="23"/>
      <c r="M23" s="23"/>
      <c r="N23" s="23"/>
      <c r="O23" s="5"/>
    </row>
    <row r="24" spans="1:15" ht="16.5" thickBot="1">
      <c r="A24" s="20" t="s">
        <v>64</v>
      </c>
      <c r="B24" s="20"/>
      <c r="C24" s="19"/>
      <c r="D24" s="18"/>
      <c r="E24" s="18"/>
      <c r="F24" s="18"/>
      <c r="G24" s="18"/>
      <c r="H24" s="18"/>
      <c r="I24" s="18"/>
      <c r="J24" s="18"/>
      <c r="K24" s="18"/>
      <c r="L24" s="18"/>
      <c r="M24" s="18"/>
      <c r="O24" s="5"/>
    </row>
    <row r="25" spans="1:15" ht="41.5" thickBot="1">
      <c r="A25" s="24" t="s">
        <v>19</v>
      </c>
      <c r="B25" s="25"/>
      <c r="C25" s="26"/>
      <c r="D25" s="27" t="s">
        <v>20</v>
      </c>
      <c r="E25" s="27" t="s">
        <v>21</v>
      </c>
      <c r="F25" s="27" t="s">
        <v>22</v>
      </c>
      <c r="G25" s="28" t="s">
        <v>23</v>
      </c>
      <c r="H25" s="27" t="s">
        <v>24</v>
      </c>
      <c r="I25" s="27" t="str">
        <f>'[1]2a.  Simple Form Data Entry'!L56</f>
        <v>Sum of Revenues Prior to 2015</v>
      </c>
      <c r="J25" s="27">
        <f>'[1]2a.  Simple Form Data Entry'!G19</f>
        <v>2015</v>
      </c>
      <c r="K25" s="29">
        <f>J25+1</f>
        <v>2016</v>
      </c>
      <c r="L25" s="29">
        <f>K25+1</f>
        <v>2017</v>
      </c>
      <c r="M25" s="29">
        <f>L25+1</f>
        <v>2018</v>
      </c>
      <c r="N25" s="30" t="s">
        <v>25</v>
      </c>
      <c r="O25" s="5"/>
    </row>
    <row r="26" spans="1:15" ht="15">
      <c r="A26" s="31" t="str">
        <f>IF('[1]2a.  Simple Form Data Entry'!C57="","   ",'[1]2a.  Simple Form Data Entry'!C57)</f>
        <v xml:space="preserve">   </v>
      </c>
      <c r="B26" s="32" t="s">
        <v>26</v>
      </c>
      <c r="C26" s="32"/>
      <c r="D26" s="33" t="s">
        <v>27</v>
      </c>
      <c r="E26" s="34" t="s">
        <v>28</v>
      </c>
      <c r="F26" s="33">
        <v>5511</v>
      </c>
      <c r="G26" s="35">
        <f>IF(A26="","   ",'[1]2a.  Simple Form Data Entry'!D57)</f>
        <v>0</v>
      </c>
      <c r="H26" s="36" t="s">
        <v>29</v>
      </c>
      <c r="I26" s="37">
        <f>'[1]2a.  Simple Form Data Entry'!L57</f>
        <v>0</v>
      </c>
      <c r="J26" s="37">
        <f>'[1]2a.  Simple Form Data Entry'!G57</f>
        <v>0</v>
      </c>
      <c r="K26" s="37">
        <f>K39</f>
        <v>78111.84</v>
      </c>
      <c r="L26" s="37">
        <f aca="true" t="shared" si="0" ref="L26:M26">L39</f>
        <v>80455.1952</v>
      </c>
      <c r="M26" s="37">
        <f t="shared" si="0"/>
        <v>82868.851056</v>
      </c>
      <c r="N26" s="38">
        <f>'[1]2a.  Simple Form Data Entry'!K83</f>
        <v>2098894.3928233236</v>
      </c>
      <c r="O26" s="5"/>
    </row>
    <row r="27" spans="1:15" ht="15">
      <c r="A27" s="39" t="str">
        <f>IF('[1]2a.  Simple Form Data Entry'!C58="","   ",'[1]2a.  Simple Form Data Entry'!C58)</f>
        <v xml:space="preserve">   </v>
      </c>
      <c r="B27" s="40" t="s">
        <v>30</v>
      </c>
      <c r="C27" s="40"/>
      <c r="D27" s="33" t="s">
        <v>31</v>
      </c>
      <c r="E27" s="34" t="s">
        <v>28</v>
      </c>
      <c r="F27" s="33">
        <v>3951</v>
      </c>
      <c r="G27" s="35">
        <f>IF(A27="","   ",'[1]2a.  Simple Form Data Entry'!D58)</f>
        <v>0</v>
      </c>
      <c r="H27" s="41" t="s">
        <v>32</v>
      </c>
      <c r="I27" s="37">
        <f>'[1]2a.  Simple Form Data Entry'!L58</f>
        <v>0</v>
      </c>
      <c r="J27" s="42">
        <f>J54</f>
        <v>3613467</v>
      </c>
      <c r="K27" s="42">
        <f>'[1]2a.  Simple Form Data Entry'!H58</f>
        <v>0</v>
      </c>
      <c r="L27" s="42">
        <f>'[1]2a.  Simple Form Data Entry'!I58</f>
        <v>0</v>
      </c>
      <c r="M27" s="42">
        <f>'[1]2a.  Simple Form Data Entry'!J58</f>
        <v>0</v>
      </c>
      <c r="N27" s="43">
        <f>'[1]2a.  Simple Form Data Entry'!K58</f>
        <v>0</v>
      </c>
      <c r="O27" s="5"/>
    </row>
    <row r="28" spans="1:15" ht="15">
      <c r="A28" s="39" t="str">
        <f>IF('[1]2a.  Simple Form Data Entry'!C59="","   ",'[1]2a.  Simple Form Data Entry'!C59)</f>
        <v xml:space="preserve">   </v>
      </c>
      <c r="B28" s="44"/>
      <c r="C28" s="44"/>
      <c r="D28" s="33" t="str">
        <f>IF(A28="   ","   ",IF(A28='[1]2a.  Simple Form Data Entry'!$G$21,'[1]2a.  Simple Form Data Entry'!J$21,IF(A28='[1]2a.  Simple Form Data Entry'!$G$22,'[1]2a.  Simple Form Data Entry'!J$22,IF(A28='[1]2a.  Simple Form Data Entry'!$G$23,'[1]2a.  Simple Form Data Entry'!J$23,IF(A28='[1]2a.  Simple Form Data Entry'!$G$24,'[1]2a.  Simple Form Data Entry'!$J$24,IF(A28='[1]2a.  Simple Form Data Entry'!$G$25,'[1]2a.  Simple Form Data Entry'!J$25,IF(A28='[1]2a.  Simple Form Data Entry'!$G$26,'[1]2a.  Simple Form Data Entry'!J$26,"   ")))))))</f>
        <v xml:space="preserve">   </v>
      </c>
      <c r="E28" s="34" t="str">
        <f>IF(A28="   ","   ",IF(A28='[1]2a.  Simple Form Data Entry'!$G$21,'[1]2a.  Simple Form Data Entry'!K$21,IF(A28='[1]2a.  Simple Form Data Entry'!$G$22,'[1]2a.  Simple Form Data Entry'!K$22,IF(A28='[1]2a.  Simple Form Data Entry'!$G$23,'[1]2a.  Simple Form Data Entry'!K$23,IF(A28='[1]2a.  Simple Form Data Entry'!$G$24,'[1]2a.  Simple Form Data Entry'!$K$24,IF(A28='[1]2a.  Simple Form Data Entry'!G$25,'[1]2a.  Simple Form Data Entry'!K$25,IF(A28='[1]2a.  Simple Form Data Entry'!G$26,'[1]2a.  Simple Form Data Entry'!K$26,"   ")))))))</f>
        <v xml:space="preserve">   </v>
      </c>
      <c r="F28" s="33" t="str">
        <f>IF(A28="   ","   ",IF(A28='[1]2a.  Simple Form Data Entry'!$G$21,'[1]2a.  Simple Form Data Entry'!L$21,IF(A28='[1]2a.  Simple Form Data Entry'!$G$22,'[1]2a.  Simple Form Data Entry'!L$22,IF(A28='[1]2a.  Simple Form Data Entry'!$G$23,'[1]2a.  Simple Form Data Entry'!L$23,IF(A28='[1]2a.  Simple Form Data Entry'!$G$24,'[1]2a.  Simple Form Data Entry'!$L$24,IF(A28='[1]2a.  Simple Form Data Entry'!G$25,'[1]2a.  Simple Form Data Entry'!L$25,IF(A28='[1]2a.  Simple Form Data Entry'!G$26,'[1]2a.  Simple Form Data Entry'!L$26,"   ")))))))</f>
        <v xml:space="preserve">   </v>
      </c>
      <c r="G28" s="35" t="str">
        <f>IF(A28="","   ",'[1]2a.  Simple Form Data Entry'!D59)</f>
        <v xml:space="preserve"> </v>
      </c>
      <c r="H28" s="45" t="str">
        <f>IF('[1]2a.  Simple Form Data Entry'!E59="","   ",'[1]2a.  Simple Form Data Entry'!E59)</f>
        <v xml:space="preserve">   </v>
      </c>
      <c r="I28" s="37">
        <f>'[1]2a.  Simple Form Data Entry'!L59</f>
        <v>0</v>
      </c>
      <c r="J28" s="42">
        <f>'[1]2a.  Simple Form Data Entry'!G59</f>
        <v>0</v>
      </c>
      <c r="K28" s="42">
        <f>'[1]2a.  Simple Form Data Entry'!H59</f>
        <v>0</v>
      </c>
      <c r="L28" s="42">
        <f>'[1]2a.  Simple Form Data Entry'!I59</f>
        <v>0</v>
      </c>
      <c r="M28" s="42">
        <f>'[1]2a.  Simple Form Data Entry'!J59</f>
        <v>0</v>
      </c>
      <c r="N28" s="43">
        <f>'[1]2a.  Simple Form Data Entry'!K59</f>
        <v>0</v>
      </c>
      <c r="O28" s="5"/>
    </row>
    <row r="29" spans="1:15" ht="15" hidden="1">
      <c r="A29" s="39" t="str">
        <f>IF('[1]2a.  Simple Form Data Entry'!C60="","   ",'[1]2a.  Simple Form Data Entry'!C60)</f>
        <v xml:space="preserve">   </v>
      </c>
      <c r="B29" s="44"/>
      <c r="C29" s="44"/>
      <c r="D29" s="33" t="str">
        <f>IF(A29="   ","   ",IF(A29='[1]2a.  Simple Form Data Entry'!$G$21,'[1]2a.  Simple Form Data Entry'!J$21,IF(A29='[1]2a.  Simple Form Data Entry'!$G$22,'[1]2a.  Simple Form Data Entry'!J$22,IF(A29='[1]2a.  Simple Form Data Entry'!$G$23,'[1]2a.  Simple Form Data Entry'!J$23,IF(A29='[1]2a.  Simple Form Data Entry'!$G$24,'[1]2a.  Simple Form Data Entry'!$J$24,IF(A29='[1]2a.  Simple Form Data Entry'!$G$25,'[1]2a.  Simple Form Data Entry'!J$25,IF(A29='[1]2a.  Simple Form Data Entry'!$G$26,'[1]2a.  Simple Form Data Entry'!J$26,"   ")))))))</f>
        <v xml:space="preserve">   </v>
      </c>
      <c r="E29" s="34" t="str">
        <f>IF(A29="   ","   ",IF(A29='[1]2a.  Simple Form Data Entry'!$G$21,'[1]2a.  Simple Form Data Entry'!K$21,IF(A29='[1]2a.  Simple Form Data Entry'!$G$22,'[1]2a.  Simple Form Data Entry'!K$22,IF(A29='[1]2a.  Simple Form Data Entry'!$G$23,'[1]2a.  Simple Form Data Entry'!K$23,IF(A29='[1]2a.  Simple Form Data Entry'!$G$24,'[1]2a.  Simple Form Data Entry'!$K$24,IF(A29='[1]2a.  Simple Form Data Entry'!G$25,'[1]2a.  Simple Form Data Entry'!K$25,IF(A29='[1]2a.  Simple Form Data Entry'!G$26,'[1]2a.  Simple Form Data Entry'!K$26,"   ")))))))</f>
        <v xml:space="preserve">   </v>
      </c>
      <c r="F29" s="33" t="str">
        <f>IF(A29="   ","   ",IF(A29='[1]2a.  Simple Form Data Entry'!$G$21,'[1]2a.  Simple Form Data Entry'!L$21,IF(A29='[1]2a.  Simple Form Data Entry'!$G$22,'[1]2a.  Simple Form Data Entry'!L$22,IF(A29='[1]2a.  Simple Form Data Entry'!$G$23,'[1]2a.  Simple Form Data Entry'!L$23,IF(A29='[1]2a.  Simple Form Data Entry'!$G$24,'[1]2a.  Simple Form Data Entry'!$L$24,IF(A29='[1]2a.  Simple Form Data Entry'!G$25,'[1]2a.  Simple Form Data Entry'!L$25,IF(A29='[1]2a.  Simple Form Data Entry'!G$26,'[1]2a.  Simple Form Data Entry'!L$26,"   ")))))))</f>
        <v xml:space="preserve">   </v>
      </c>
      <c r="G29" s="35" t="str">
        <f>IF(A29="","   ",'[1]2a.  Simple Form Data Entry'!D60)</f>
        <v xml:space="preserve"> </v>
      </c>
      <c r="H29" s="45" t="str">
        <f>IF('[1]2a.  Simple Form Data Entry'!E60="","   ",'[1]2a.  Simple Form Data Entry'!E60)</f>
        <v xml:space="preserve">   </v>
      </c>
      <c r="I29" s="37">
        <f>'[1]2a.  Simple Form Data Entry'!L60</f>
        <v>0</v>
      </c>
      <c r="J29" s="42">
        <f>'[1]2a.  Simple Form Data Entry'!G60</f>
        <v>0</v>
      </c>
      <c r="K29" s="42">
        <f>'[1]2a.  Simple Form Data Entry'!H60</f>
        <v>0</v>
      </c>
      <c r="L29" s="42">
        <f>'[1]2a.  Simple Form Data Entry'!I60</f>
        <v>0</v>
      </c>
      <c r="M29" s="42">
        <f>'[1]2a.  Simple Form Data Entry'!J60</f>
        <v>0</v>
      </c>
      <c r="N29" s="43">
        <f>'[1]2a.  Simple Form Data Entry'!K60</f>
        <v>0</v>
      </c>
      <c r="O29" s="5"/>
    </row>
    <row r="30" spans="1:15" ht="15" hidden="1">
      <c r="A30" s="39" t="str">
        <f>IF('[1]2a.  Simple Form Data Entry'!C61="","   ",'[1]2a.  Simple Form Data Entry'!C61)</f>
        <v xml:space="preserve">   </v>
      </c>
      <c r="B30" s="46"/>
      <c r="C30" s="46"/>
      <c r="D30" s="33" t="str">
        <f>IF(A30="   ","   ",IF(A30='[1]2a.  Simple Form Data Entry'!$G$21,'[1]2a.  Simple Form Data Entry'!J$21,IF(A30='[1]2a.  Simple Form Data Entry'!$G$22,'[1]2a.  Simple Form Data Entry'!J$22,IF(A30='[1]2a.  Simple Form Data Entry'!$G$23,'[1]2a.  Simple Form Data Entry'!J$23,IF(A30='[1]2a.  Simple Form Data Entry'!$G$24,'[1]2a.  Simple Form Data Entry'!$J$24,IF(A30='[1]2a.  Simple Form Data Entry'!$G$25,'[1]2a.  Simple Form Data Entry'!J$25,IF(A30='[1]2a.  Simple Form Data Entry'!$G$26,'[1]2a.  Simple Form Data Entry'!J$26,"   ")))))))</f>
        <v xml:space="preserve">   </v>
      </c>
      <c r="E30" s="34" t="str">
        <f>IF(A30="   ","   ",IF(A30='[1]2a.  Simple Form Data Entry'!$G$21,'[1]2a.  Simple Form Data Entry'!K$21,IF(A30='[1]2a.  Simple Form Data Entry'!$G$22,'[1]2a.  Simple Form Data Entry'!K$22,IF(A30='[1]2a.  Simple Form Data Entry'!$G$23,'[1]2a.  Simple Form Data Entry'!K$23,IF(A30='[1]2a.  Simple Form Data Entry'!$G$24,'[1]2a.  Simple Form Data Entry'!$K$24,IF(A30='[1]2a.  Simple Form Data Entry'!G$25,'[1]2a.  Simple Form Data Entry'!K$25,IF(A30='[1]2a.  Simple Form Data Entry'!G$26,'[1]2a.  Simple Form Data Entry'!K$26,"   ")))))))</f>
        <v xml:space="preserve">   </v>
      </c>
      <c r="F30" s="33" t="str">
        <f>IF(A30="   ","   ",IF(A30='[1]2a.  Simple Form Data Entry'!$G$21,'[1]2a.  Simple Form Data Entry'!L$21,IF(A30='[1]2a.  Simple Form Data Entry'!$G$22,'[1]2a.  Simple Form Data Entry'!L$22,IF(A30='[1]2a.  Simple Form Data Entry'!$G$23,'[1]2a.  Simple Form Data Entry'!L$23,IF(A30='[1]2a.  Simple Form Data Entry'!$G$24,'[1]2a.  Simple Form Data Entry'!$L$24,IF(A30='[1]2a.  Simple Form Data Entry'!G$25,'[1]2a.  Simple Form Data Entry'!L$25,IF(A30='[1]2a.  Simple Form Data Entry'!G$26,'[1]2a.  Simple Form Data Entry'!L$26,"   ")))))))</f>
        <v xml:space="preserve">   </v>
      </c>
      <c r="G30" s="35" t="str">
        <f>IF(A30="","   ",'[1]2a.  Simple Form Data Entry'!D61)</f>
        <v xml:space="preserve"> </v>
      </c>
      <c r="H30" s="45" t="str">
        <f>IF('[1]2a.  Simple Form Data Entry'!E61="","   ",'[1]2a.  Simple Form Data Entry'!E61)</f>
        <v xml:space="preserve">   </v>
      </c>
      <c r="I30" s="37">
        <f>'[1]2a.  Simple Form Data Entry'!L61</f>
        <v>0</v>
      </c>
      <c r="J30" s="42">
        <f>'[1]2a.  Simple Form Data Entry'!G61</f>
        <v>0</v>
      </c>
      <c r="K30" s="42">
        <f>'[1]2a.  Simple Form Data Entry'!H61</f>
        <v>0</v>
      </c>
      <c r="L30" s="42">
        <f>'[1]2a.  Simple Form Data Entry'!I61</f>
        <v>0</v>
      </c>
      <c r="M30" s="42">
        <f>'[1]2a.  Simple Form Data Entry'!J61</f>
        <v>0</v>
      </c>
      <c r="N30" s="43">
        <f>'[1]2a.  Simple Form Data Entry'!K61</f>
        <v>0</v>
      </c>
      <c r="O30" s="5"/>
    </row>
    <row r="31" spans="1:15" ht="15" hidden="1">
      <c r="A31" s="39" t="str">
        <f>IF('[1]2a.  Simple Form Data Entry'!C62="","   ",'[1]2a.  Simple Form Data Entry'!C62)</f>
        <v xml:space="preserve">   </v>
      </c>
      <c r="B31" s="46"/>
      <c r="C31" s="46"/>
      <c r="D31" s="33" t="str">
        <f>IF(A31="   ","   ",IF(A31='[1]2a.  Simple Form Data Entry'!$G$21,'[1]2a.  Simple Form Data Entry'!J$21,IF(A31='[1]2a.  Simple Form Data Entry'!$G$22,'[1]2a.  Simple Form Data Entry'!J$22,IF(A31='[1]2a.  Simple Form Data Entry'!$G$23,'[1]2a.  Simple Form Data Entry'!J$23,IF(A31='[1]2a.  Simple Form Data Entry'!$G$24,'[1]2a.  Simple Form Data Entry'!$J$24,IF(A31='[1]2a.  Simple Form Data Entry'!$G$25,'[1]2a.  Simple Form Data Entry'!J$25,IF(A31='[1]2a.  Simple Form Data Entry'!$G$26,'[1]2a.  Simple Form Data Entry'!J$26,"   ")))))))</f>
        <v xml:space="preserve">   </v>
      </c>
      <c r="E31" s="34" t="str">
        <f>IF(A31="   ","   ",IF(A31='[1]2a.  Simple Form Data Entry'!$G$21,'[1]2a.  Simple Form Data Entry'!K$21,IF(A31='[1]2a.  Simple Form Data Entry'!$G$22,'[1]2a.  Simple Form Data Entry'!K$22,IF(A31='[1]2a.  Simple Form Data Entry'!$G$23,'[1]2a.  Simple Form Data Entry'!K$23,IF(A31='[1]2a.  Simple Form Data Entry'!$G$24,'[1]2a.  Simple Form Data Entry'!$K$24,IF(A31='[1]2a.  Simple Form Data Entry'!G$25,'[1]2a.  Simple Form Data Entry'!K$25,IF(A31='[1]2a.  Simple Form Data Entry'!G$26,'[1]2a.  Simple Form Data Entry'!K$26,"   ")))))))</f>
        <v xml:space="preserve">   </v>
      </c>
      <c r="F31" s="33" t="str">
        <f>IF(A31="   ","   ",IF(A31='[1]2a.  Simple Form Data Entry'!$G$21,'[1]2a.  Simple Form Data Entry'!L$21,IF(A31='[1]2a.  Simple Form Data Entry'!$G$22,'[1]2a.  Simple Form Data Entry'!L$22,IF(A31='[1]2a.  Simple Form Data Entry'!$G$23,'[1]2a.  Simple Form Data Entry'!L$23,IF(A31='[1]2a.  Simple Form Data Entry'!$G$24,'[1]2a.  Simple Form Data Entry'!$L$24,IF(A31='[1]2a.  Simple Form Data Entry'!G$25,'[1]2a.  Simple Form Data Entry'!L$25,IF(A31='[1]2a.  Simple Form Data Entry'!G$26,'[1]2a.  Simple Form Data Entry'!L$26,"   ")))))))</f>
        <v xml:space="preserve">   </v>
      </c>
      <c r="G31" s="35" t="str">
        <f>IF(A31="","   ",'[1]2a.  Simple Form Data Entry'!D62)</f>
        <v xml:space="preserve"> </v>
      </c>
      <c r="H31" s="45" t="str">
        <f>IF('[1]2a.  Simple Form Data Entry'!E62="","   ",'[1]2a.  Simple Form Data Entry'!E62)</f>
        <v xml:space="preserve">   </v>
      </c>
      <c r="I31" s="37">
        <f>'[1]2a.  Simple Form Data Entry'!L62</f>
        <v>0</v>
      </c>
      <c r="J31" s="42">
        <f>'[1]2a.  Simple Form Data Entry'!G62</f>
        <v>0</v>
      </c>
      <c r="K31" s="42">
        <f>'[1]2a.  Simple Form Data Entry'!H62</f>
        <v>0</v>
      </c>
      <c r="L31" s="42">
        <f>'[1]2a.  Simple Form Data Entry'!I62</f>
        <v>0</v>
      </c>
      <c r="M31" s="47">
        <f>'[1]2a.  Simple Form Data Entry'!J62</f>
        <v>0</v>
      </c>
      <c r="N31" s="43">
        <f>'[1]2a.  Simple Form Data Entry'!K62</f>
        <v>0</v>
      </c>
      <c r="O31" s="5"/>
    </row>
    <row r="32" spans="1:15" ht="15" thickBot="1">
      <c r="A32" s="48"/>
      <c r="B32" s="49"/>
      <c r="C32" s="49" t="s">
        <v>33</v>
      </c>
      <c r="D32" s="50"/>
      <c r="E32" s="50"/>
      <c r="F32" s="50"/>
      <c r="G32" s="50"/>
      <c r="H32" s="51"/>
      <c r="I32" s="52">
        <f aca="true" t="shared" si="1" ref="I32:N32">SUM(I26:I31)</f>
        <v>0</v>
      </c>
      <c r="J32" s="52">
        <f t="shared" si="1"/>
        <v>3613467</v>
      </c>
      <c r="K32" s="52">
        <f t="shared" si="1"/>
        <v>78111.84</v>
      </c>
      <c r="L32" s="52">
        <f t="shared" si="1"/>
        <v>80455.1952</v>
      </c>
      <c r="M32" s="52">
        <f t="shared" si="1"/>
        <v>82868.851056</v>
      </c>
      <c r="N32" s="53">
        <f t="shared" si="1"/>
        <v>2098894.3928233236</v>
      </c>
      <c r="O32" s="5"/>
    </row>
    <row r="33" spans="1:15" ht="3" customHeight="1">
      <c r="A33" s="18"/>
      <c r="B33" s="18"/>
      <c r="C33" s="18"/>
      <c r="D33" s="18"/>
      <c r="E33" s="18"/>
      <c r="F33" s="18"/>
      <c r="G33" s="18"/>
      <c r="H33" s="18"/>
      <c r="I33" s="18"/>
      <c r="J33" s="54"/>
      <c r="K33" s="54"/>
      <c r="L33" s="54"/>
      <c r="M33" s="54"/>
      <c r="O33" s="5"/>
    </row>
    <row r="34" spans="1:15" ht="16.5" thickBot="1">
      <c r="A34" s="55" t="s">
        <v>65</v>
      </c>
      <c r="B34" s="55"/>
      <c r="C34" s="19"/>
      <c r="D34" s="19"/>
      <c r="E34" s="18"/>
      <c r="F34" s="18"/>
      <c r="G34" s="18"/>
      <c r="H34" s="18"/>
      <c r="I34" s="18"/>
      <c r="J34" s="56"/>
      <c r="K34" s="18"/>
      <c r="L34" s="18"/>
      <c r="M34" s="18"/>
      <c r="O34" s="5"/>
    </row>
    <row r="35" spans="1:15" ht="41.5" thickBot="1">
      <c r="A35" s="24" t="s">
        <v>34</v>
      </c>
      <c r="B35" s="25"/>
      <c r="C35" s="26"/>
      <c r="D35" s="27" t="s">
        <v>20</v>
      </c>
      <c r="E35" s="29" t="s">
        <v>35</v>
      </c>
      <c r="F35" s="27" t="s">
        <v>22</v>
      </c>
      <c r="G35" s="27" t="s">
        <v>23</v>
      </c>
      <c r="H35" s="27" t="s">
        <v>36</v>
      </c>
      <c r="I35" s="27" t="str">
        <f>'[1]2a.  Simple Form Data Entry'!L80</f>
        <v>Sum of Expenditures Prior to 2015</v>
      </c>
      <c r="J35" s="27">
        <f>'[1]2a.  Simple Form Data Entry'!G19</f>
        <v>2015</v>
      </c>
      <c r="K35" s="29">
        <f>J35+1</f>
        <v>2016</v>
      </c>
      <c r="L35" s="29">
        <f>K35+1</f>
        <v>2017</v>
      </c>
      <c r="M35" s="29">
        <f>L35+1</f>
        <v>2018</v>
      </c>
      <c r="N35" s="30" t="s">
        <v>25</v>
      </c>
      <c r="O35" s="57"/>
    </row>
    <row r="36" spans="1:15" ht="15">
      <c r="A36" s="58" t="str">
        <f>IF('[1]2a.  Simple Form Data Entry'!E79="","   ",'[1]2a.  Simple Form Data Entry'!E79)</f>
        <v>DES/Facilities Management</v>
      </c>
      <c r="B36" s="59"/>
      <c r="C36" s="32"/>
      <c r="D36" s="33" t="str">
        <f>IF(A36="   ","   ",IF(A36='[1]2a.  Simple Form Data Entry'!$G$21,'[1]2a.  Simple Form Data Entry'!J$21,IF(A36='[1]2a.  Simple Form Data Entry'!$G$22,'[1]2a.  Simple Form Data Entry'!J$22,IF(A36='[1]2a.  Simple Form Data Entry'!$G$23,'[1]2a.  Simple Form Data Entry'!J$23,IF(A36='[1]2a.  Simple Form Data Entry'!$G$24,'[1]2a.  Simple Form Data Entry'!$J$24,IF(A36='[1]2a.  Simple Form Data Entry'!$G$25,'[1]2a.  Simple Form Data Entry'!J$25,IF(A36='[1]2a.  Simple Form Data Entry'!$G$26,'[1]2a.  Simple Form Data Entry'!J$26,"   ")))))))</f>
        <v>A60100</v>
      </c>
      <c r="E36" s="34" t="str">
        <f>IF(A36="   ","   ",IF(A36='[1]2a.  Simple Form Data Entry'!$G$21,'[1]2a.  Simple Form Data Entry'!K$21,IF(A36='[1]2a.  Simple Form Data Entry'!$G$22,'[1]2a.  Simple Form Data Entry'!K$22,IF(A36='[1]2a.  Simple Form Data Entry'!$G$23,'[1]2a.  Simple Form Data Entry'!K$23,IF(A36='[1]2a.  Simple Form Data Entry'!$G$24,'[1]2a.  Simple Form Data Entry'!$K$24,IF(A36='[1]2a.  Simple Form Data Entry'!G$25,'[1]2a.  Simple Form Data Entry'!K$25,IF(A36='[1]2a.  Simple Form Data Entry'!G$26,'[1]2a.  Simple Form Data Entry'!K$26,"   ")))))))</f>
        <v>DES</v>
      </c>
      <c r="F36" s="33">
        <f>IF(A36="   ","   ",IF(A36='[1]2a.  Simple Form Data Entry'!$G$21,'[1]2a.  Simple Form Data Entry'!L$21,IF(A36='[1]2a.  Simple Form Data Entry'!$G$22,'[1]2a.  Simple Form Data Entry'!L$22,IF(A36='[1]2a.  Simple Form Data Entry'!$G$23,'[1]2a.  Simple Form Data Entry'!L$23,IF(A36='[1]2a.  Simple Form Data Entry'!$G$24,'[1]2a.  Simple Form Data Entry'!$L$24,IF(A36='[1]2a.  Simple Form Data Entry'!G$25,'[1]2a.  Simple Form Data Entry'!L$25,IF(A36='[1]2a.  Simple Form Data Entry'!G$26,'[1]2a.  Simple Form Data Entry'!L$26,"   ")))))))</f>
        <v>5511</v>
      </c>
      <c r="G36" s="60" t="str">
        <f>IF('[1]2a.  Simple Form Data Entry'!I79="","   ",'[1]2a.  Simple Form Data Entry'!I79)</f>
        <v>NA</v>
      </c>
      <c r="H36" s="61"/>
      <c r="I36" s="61"/>
      <c r="J36" s="62"/>
      <c r="K36" s="63"/>
      <c r="L36" s="64"/>
      <c r="M36" s="63"/>
      <c r="N36" s="65"/>
      <c r="O36" s="57"/>
    </row>
    <row r="37" spans="1:15" ht="13.5" customHeight="1">
      <c r="A37" s="66"/>
      <c r="B37" s="67" t="s">
        <v>37</v>
      </c>
      <c r="C37" s="68"/>
      <c r="D37" s="69"/>
      <c r="E37" s="69"/>
      <c r="F37" s="69"/>
      <c r="G37" s="69"/>
      <c r="H37" s="70" t="str">
        <f>IF('[1]2a.  Simple Form Data Entry'!E81="","  ",'[1]2a.  Simple Form Data Entry'!E81)</f>
        <v xml:space="preserve">  </v>
      </c>
      <c r="I37" s="37">
        <f>'[1]2a.  Simple Form Data Entry'!L81</f>
        <v>0</v>
      </c>
      <c r="J37" s="37">
        <f>'[1]2a.  Simple Form Data Entry'!G81</f>
        <v>0</v>
      </c>
      <c r="K37" s="37">
        <f>'[1]2a.  Simple Form Data Entry'!H81</f>
        <v>0</v>
      </c>
      <c r="L37" s="37">
        <f>'[1]2a.  Simple Form Data Entry'!I81</f>
        <v>0</v>
      </c>
      <c r="M37" s="37">
        <f>'[1]2a.  Simple Form Data Entry'!J81</f>
        <v>0</v>
      </c>
      <c r="N37" s="71">
        <f>'[1]2a.  Simple Form Data Entry'!K81</f>
        <v>0</v>
      </c>
      <c r="O37" s="57"/>
    </row>
    <row r="38" spans="1:15" ht="13.5" customHeight="1">
      <c r="A38" s="66"/>
      <c r="B38" s="67" t="s">
        <v>38</v>
      </c>
      <c r="C38" s="68"/>
      <c r="D38" s="69"/>
      <c r="E38" s="69"/>
      <c r="F38" s="69"/>
      <c r="G38" s="69"/>
      <c r="H38" s="70" t="str">
        <f>IF('[1]2a.  Simple Form Data Entry'!E82="","  ",'[1]2a.  Simple Form Data Entry'!E82)</f>
        <v xml:space="preserve">  </v>
      </c>
      <c r="I38" s="37">
        <f>'[1]2a.  Simple Form Data Entry'!L82</f>
        <v>0</v>
      </c>
      <c r="J38" s="37">
        <f>'[1]2a.  Simple Form Data Entry'!G82</f>
        <v>0</v>
      </c>
      <c r="K38" s="37">
        <f>'[1]2a.  Simple Form Data Entry'!H82</f>
        <v>0</v>
      </c>
      <c r="L38" s="37">
        <f>'[1]2a.  Simple Form Data Entry'!I82</f>
        <v>0</v>
      </c>
      <c r="M38" s="37">
        <f>'[1]2a.  Simple Form Data Entry'!J82</f>
        <v>0</v>
      </c>
      <c r="N38" s="71">
        <f>'[1]2a.  Simple Form Data Entry'!K82</f>
        <v>0</v>
      </c>
      <c r="O38" s="57"/>
    </row>
    <row r="39" spans="1:15" ht="13.5" customHeight="1">
      <c r="A39" s="66"/>
      <c r="B39" s="67" t="s">
        <v>39</v>
      </c>
      <c r="C39" s="68"/>
      <c r="D39" s="69"/>
      <c r="E39" s="69"/>
      <c r="F39" s="69"/>
      <c r="G39" s="69"/>
      <c r="H39" s="70" t="str">
        <f>IF('[1]2a.  Simple Form Data Entry'!E83="","  ",'[1]2a.  Simple Form Data Entry'!E83)</f>
        <v xml:space="preserve">  </v>
      </c>
      <c r="I39" s="37">
        <f>'[1]2a.  Simple Form Data Entry'!L83</f>
        <v>0</v>
      </c>
      <c r="J39" s="37">
        <f>'[1]2a.  Simple Form Data Entry'!G83</f>
        <v>0</v>
      </c>
      <c r="K39" s="37">
        <f>'[1]2a.  Simple Form Data Entry'!H83</f>
        <v>78111.84</v>
      </c>
      <c r="L39" s="37">
        <f>'[1]2a.  Simple Form Data Entry'!I83</f>
        <v>80455.1952</v>
      </c>
      <c r="M39" s="37">
        <f>'[1]2a.  Simple Form Data Entry'!J83</f>
        <v>82868.851056</v>
      </c>
      <c r="N39" s="71">
        <f>'[1]2a.  Simple Form Data Entry'!K83</f>
        <v>2098894.3928233236</v>
      </c>
      <c r="O39" s="57"/>
    </row>
    <row r="40" spans="1:15" ht="13.5" customHeight="1">
      <c r="A40" s="66"/>
      <c r="B40" s="169" t="s">
        <v>40</v>
      </c>
      <c r="C40" s="170"/>
      <c r="D40" s="69"/>
      <c r="E40" s="69"/>
      <c r="F40" s="69"/>
      <c r="G40" s="69"/>
      <c r="H40" s="70" t="str">
        <f>IF('[1]2a.  Simple Form Data Entry'!E84="","  ",'[1]2a.  Simple Form Data Entry'!E84)</f>
        <v>Tenant move costs</v>
      </c>
      <c r="I40" s="37">
        <f>'[1]2a.  Simple Form Data Entry'!L84</f>
        <v>0</v>
      </c>
      <c r="J40" s="37">
        <f>'[1]2a.  Simple Form Data Entry'!G84</f>
        <v>60000</v>
      </c>
      <c r="K40" s="37">
        <f>'[1]2a.  Simple Form Data Entry'!H84</f>
        <v>0</v>
      </c>
      <c r="L40" s="37">
        <f>'[1]2a.  Simple Form Data Entry'!I84</f>
        <v>0</v>
      </c>
      <c r="M40" s="37">
        <f>'[1]2a.  Simple Form Data Entry'!J84</f>
        <v>0</v>
      </c>
      <c r="N40" s="71">
        <f>'[1]2a.  Simple Form Data Entry'!K84</f>
        <v>60000</v>
      </c>
      <c r="O40" s="57"/>
    </row>
    <row r="41" spans="1:15" ht="13.5" customHeight="1">
      <c r="A41" s="66"/>
      <c r="B41" s="171" t="s">
        <v>41</v>
      </c>
      <c r="C41" s="172"/>
      <c r="D41" s="69"/>
      <c r="E41" s="69"/>
      <c r="F41" s="69"/>
      <c r="G41" s="69"/>
      <c r="H41" s="70" t="str">
        <f>IF('[1]2a.  Simple Form Data Entry'!E85="","  ",'[1]2a.  Simple Form Data Entry'!E85)</f>
        <v>Annual MMRF, FF&amp;E and tenant specific TI costs</v>
      </c>
      <c r="I41" s="37">
        <f>'[1]2a.  Simple Form Data Entry'!L85</f>
        <v>0</v>
      </c>
      <c r="J41" s="37"/>
      <c r="K41" s="37">
        <f>'[1]2a.  Simple Form Data Entry'!G85</f>
        <v>150000</v>
      </c>
      <c r="L41" s="37">
        <f>'[1]2a.  Simple Form Data Entry'!I85</f>
        <v>0</v>
      </c>
      <c r="M41" s="37">
        <f>'[1]2a.  Simple Form Data Entry'!J85</f>
        <v>0</v>
      </c>
      <c r="N41" s="71">
        <f>'[1]2a.  Simple Form Data Entry'!K85</f>
        <v>150000</v>
      </c>
      <c r="O41" s="57"/>
    </row>
    <row r="42" spans="1:15" ht="13.5" customHeight="1">
      <c r="A42" s="66"/>
      <c r="B42" s="169" t="s">
        <v>42</v>
      </c>
      <c r="C42" s="170"/>
      <c r="D42" s="69"/>
      <c r="E42" s="69"/>
      <c r="F42" s="69"/>
      <c r="G42" s="69"/>
      <c r="H42" s="70" t="str">
        <f>IF('[1]2a.  Simple Form Data Entry'!E86="","  ",'[1]2a.  Simple Form Data Entry'!E86)</f>
        <v xml:space="preserve">  </v>
      </c>
      <c r="I42" s="37">
        <f>'[1]2a.  Simple Form Data Entry'!L86</f>
        <v>0</v>
      </c>
      <c r="J42" s="37">
        <f>'[1]2a.  Simple Form Data Entry'!G86</f>
        <v>0</v>
      </c>
      <c r="K42" s="37">
        <f>'[1]2a.  Simple Form Data Entry'!H86</f>
        <v>0</v>
      </c>
      <c r="L42" s="37">
        <f>'[1]2a.  Simple Form Data Entry'!I86</f>
        <v>0</v>
      </c>
      <c r="M42" s="37">
        <f>'[1]2a.  Simple Form Data Entry'!J86</f>
        <v>0</v>
      </c>
      <c r="N42" s="71">
        <f>'[1]2a.  Simple Form Data Entry'!K86</f>
        <v>0</v>
      </c>
      <c r="O42" s="57"/>
    </row>
    <row r="43" spans="1:15" ht="13.5" customHeight="1">
      <c r="A43" s="66"/>
      <c r="B43" s="148" t="s">
        <v>43</v>
      </c>
      <c r="C43" s="149"/>
      <c r="D43" s="69"/>
      <c r="E43" s="69"/>
      <c r="F43" s="69"/>
      <c r="G43" s="69"/>
      <c r="H43" s="70" t="str">
        <f>IF('[1]2a.  Simple Form Data Entry'!E87="","  ",'[1]2a.  Simple Form Data Entry'!E87)</f>
        <v>Debt Service - Including purchase price, transaction costs, TI project costs</v>
      </c>
      <c r="I43" s="37">
        <f>'[1]2a.  Simple Form Data Entry'!L87</f>
        <v>0</v>
      </c>
      <c r="J43" s="37">
        <f>'[1]2a.  Simple Form Data Entry'!G87</f>
        <v>0</v>
      </c>
      <c r="K43" s="37">
        <f>'[1]2a.  Simple Form Data Entry'!H87</f>
        <v>414934.6215524188</v>
      </c>
      <c r="L43" s="37">
        <f>'[1]2a.  Simple Form Data Entry'!I87</f>
        <v>414934.6215524188</v>
      </c>
      <c r="M43" s="37">
        <f>'[1]2a.  Simple Form Data Entry'!J87</f>
        <v>414934.6215524188</v>
      </c>
      <c r="N43" s="71">
        <f>'[1]2a.  Simple Form Data Entry'!K87</f>
        <v>4149346.2155241887</v>
      </c>
      <c r="O43" s="57"/>
    </row>
    <row r="44" spans="1:15" ht="15">
      <c r="A44" s="72"/>
      <c r="B44" s="73"/>
      <c r="C44" s="74" t="s">
        <v>44</v>
      </c>
      <c r="D44" s="75"/>
      <c r="E44" s="75"/>
      <c r="F44" s="75"/>
      <c r="G44" s="75"/>
      <c r="H44" s="76"/>
      <c r="I44" s="77">
        <f aca="true" t="shared" si="2" ref="I44:N44">SUM(I37:I43)</f>
        <v>0</v>
      </c>
      <c r="J44" s="77">
        <f t="shared" si="2"/>
        <v>60000</v>
      </c>
      <c r="K44" s="77">
        <f t="shared" si="2"/>
        <v>643046.4615524188</v>
      </c>
      <c r="L44" s="77">
        <f t="shared" si="2"/>
        <v>495389.8167524188</v>
      </c>
      <c r="M44" s="77">
        <f t="shared" si="2"/>
        <v>497803.4726084188</v>
      </c>
      <c r="N44" s="78">
        <f t="shared" si="2"/>
        <v>6458240.608347513</v>
      </c>
      <c r="O44" s="57"/>
    </row>
    <row r="45" spans="1:15" ht="3" customHeight="1">
      <c r="A45" s="66"/>
      <c r="B45" s="79"/>
      <c r="C45" s="80"/>
      <c r="D45" s="81"/>
      <c r="E45" s="81"/>
      <c r="F45" s="81"/>
      <c r="G45" s="81"/>
      <c r="H45" s="36"/>
      <c r="I45" s="82"/>
      <c r="J45" s="83"/>
      <c r="K45" s="83"/>
      <c r="L45" s="83"/>
      <c r="M45" s="83"/>
      <c r="N45" s="84"/>
      <c r="O45" s="57"/>
    </row>
    <row r="46" spans="1:15" ht="15">
      <c r="A46" s="58" t="str">
        <f>IF('[1]2a.  Simple Form Data Entry'!E91="","   ",'[1]2a.  Simple Form Data Entry'!E91)</f>
        <v>Building Repair and Replacement CIP Fund</v>
      </c>
      <c r="B46" s="59"/>
      <c r="C46" s="32"/>
      <c r="D46" s="33" t="s">
        <v>31</v>
      </c>
      <c r="E46" s="34" t="s">
        <v>28</v>
      </c>
      <c r="F46" s="33">
        <v>3951</v>
      </c>
      <c r="G46" s="60" t="str">
        <f>IF('[1]2a.  Simple Form Data Entry'!I91="","   ",'[1]2a.  Simple Form Data Entry'!I91)</f>
        <v>1125009</v>
      </c>
      <c r="H46" s="45"/>
      <c r="I46" s="85"/>
      <c r="J46" s="86"/>
      <c r="K46" s="86"/>
      <c r="L46" s="86"/>
      <c r="M46" s="86"/>
      <c r="N46" s="87"/>
      <c r="O46" s="57"/>
    </row>
    <row r="47" spans="1:15" ht="13.5" customHeight="1">
      <c r="A47" s="88"/>
      <c r="B47" s="67" t="s">
        <v>37</v>
      </c>
      <c r="C47" s="68"/>
      <c r="D47" s="69"/>
      <c r="E47" s="69"/>
      <c r="F47" s="69"/>
      <c r="G47" s="69"/>
      <c r="H47" s="70" t="str">
        <f>IF('[1]2a.  Simple Form Data Entry'!E93="","  ",'[1]2a.  Simple Form Data Entry'!E93)</f>
        <v>Labor Charges - estimated through closing</v>
      </c>
      <c r="I47" s="89">
        <f>'[1]2a.  Simple Form Data Entry'!L93</f>
        <v>0</v>
      </c>
      <c r="J47" s="89">
        <f>'[1]2a.  Simple Form Data Entry'!G93</f>
        <v>18285</v>
      </c>
      <c r="K47" s="89">
        <f>'[1]2a.  Simple Form Data Entry'!H93</f>
        <v>0</v>
      </c>
      <c r="L47" s="89">
        <f>'[1]2a.  Simple Form Data Entry'!I93</f>
        <v>0</v>
      </c>
      <c r="M47" s="89">
        <f>'[1]2a.  Simple Form Data Entry'!J93</f>
        <v>0</v>
      </c>
      <c r="N47" s="71">
        <f>'[1]2a.  Simple Form Data Entry'!K93</f>
        <v>0</v>
      </c>
      <c r="O47" s="57"/>
    </row>
    <row r="48" spans="1:15" ht="13.5" customHeight="1">
      <c r="A48" s="88"/>
      <c r="B48" s="67" t="s">
        <v>38</v>
      </c>
      <c r="C48" s="68"/>
      <c r="D48" s="69"/>
      <c r="E48" s="69"/>
      <c r="F48" s="69"/>
      <c r="G48" s="69"/>
      <c r="H48" s="70" t="str">
        <f>IF('[1]2a.  Simple Form Data Entry'!E94="","  ",'[1]2a.  Simple Form Data Entry'!E94)</f>
        <v>Due Diligence, CPD project mgmt, FMD fiscal analysis</v>
      </c>
      <c r="I48" s="89">
        <f>'[1]2a.  Simple Form Data Entry'!L94</f>
        <v>0</v>
      </c>
      <c r="J48" s="89">
        <f>'[1]2a.  Simple Form Data Entry'!G94</f>
        <v>204518</v>
      </c>
      <c r="K48" s="89">
        <f>'[1]2a.  Simple Form Data Entry'!H94</f>
        <v>0</v>
      </c>
      <c r="L48" s="89">
        <f>'[1]2a.  Simple Form Data Entry'!I94</f>
        <v>0</v>
      </c>
      <c r="M48" s="89">
        <f>'[1]2a.  Simple Form Data Entry'!J94</f>
        <v>0</v>
      </c>
      <c r="N48" s="71">
        <f>'[1]2a.  Simple Form Data Entry'!K94</f>
        <v>0</v>
      </c>
      <c r="O48" s="57"/>
    </row>
    <row r="49" spans="1:15" ht="13.5" customHeight="1">
      <c r="A49" s="88"/>
      <c r="B49" s="67" t="s">
        <v>39</v>
      </c>
      <c r="C49" s="68"/>
      <c r="D49" s="69"/>
      <c r="E49" s="69"/>
      <c r="F49" s="69"/>
      <c r="G49" s="69"/>
      <c r="H49" s="70" t="str">
        <f>IF('[1]2a.  Simple Form Data Entry'!E95="","  ",'[1]2a.  Simple Form Data Entry'!E95)</f>
        <v xml:space="preserve">  </v>
      </c>
      <c r="I49" s="89">
        <f>'[1]2a.  Simple Form Data Entry'!L95</f>
        <v>0</v>
      </c>
      <c r="J49" s="89">
        <f>'[1]2a.  Simple Form Data Entry'!G95</f>
        <v>0</v>
      </c>
      <c r="K49" s="89">
        <f>'[1]2a.  Simple Form Data Entry'!H95</f>
        <v>0</v>
      </c>
      <c r="L49" s="89">
        <f>'[1]2a.  Simple Form Data Entry'!I95</f>
        <v>0</v>
      </c>
      <c r="M49" s="89">
        <f>'[1]2a.  Simple Form Data Entry'!J95</f>
        <v>0</v>
      </c>
      <c r="N49" s="71">
        <f>'[1]2a.  Simple Form Data Entry'!K95</f>
        <v>0</v>
      </c>
      <c r="O49" s="57"/>
    </row>
    <row r="50" spans="1:15" ht="13.5" customHeight="1">
      <c r="A50" s="88"/>
      <c r="B50" s="169" t="s">
        <v>40</v>
      </c>
      <c r="C50" s="170"/>
      <c r="D50" s="69"/>
      <c r="E50" s="69"/>
      <c r="F50" s="69"/>
      <c r="G50" s="69"/>
      <c r="H50" s="70" t="str">
        <f>IF('[1]2a.  Simple Form Data Entry'!E96="","  ",'[1]2a.  Simple Form Data Entry'!E96)</f>
        <v>Appraisal and consultant contracts, closing, title</v>
      </c>
      <c r="I50" s="89">
        <f>'[1]2a.  Simple Form Data Entry'!L96</f>
        <v>0</v>
      </c>
      <c r="J50" s="89">
        <f>'[1]2a.  Simple Form Data Entry'!G96</f>
        <v>8884</v>
      </c>
      <c r="K50" s="89">
        <f>'[1]2a.  Simple Form Data Entry'!H96</f>
        <v>0</v>
      </c>
      <c r="L50" s="89">
        <f>'[1]2a.  Simple Form Data Entry'!I96</f>
        <v>0</v>
      </c>
      <c r="M50" s="89">
        <f>'[1]2a.  Simple Form Data Entry'!J96</f>
        <v>0</v>
      </c>
      <c r="N50" s="71">
        <f>'[1]2a.  Simple Form Data Entry'!K96</f>
        <v>0</v>
      </c>
      <c r="O50" s="57"/>
    </row>
    <row r="51" spans="1:15" ht="13.5" customHeight="1">
      <c r="A51" s="88"/>
      <c r="B51" s="171" t="s">
        <v>41</v>
      </c>
      <c r="C51" s="172"/>
      <c r="D51" s="69"/>
      <c r="E51" s="69"/>
      <c r="F51" s="69"/>
      <c r="G51" s="69"/>
      <c r="H51" s="70" t="str">
        <f>IF('[1]2a.  Simple Form Data Entry'!E97="","  ",'[1]2a.  Simple Form Data Entry'!E97)</f>
        <v>General building TIs not tied to specific tenant requirements</v>
      </c>
      <c r="I51" s="89">
        <f>'[1]2a.  Simple Form Data Entry'!L97</f>
        <v>0</v>
      </c>
      <c r="J51" s="89">
        <f>'[1]2a.  Simple Form Data Entry'!G97</f>
        <v>871817</v>
      </c>
      <c r="K51" s="89">
        <f>'[1]2a.  Simple Form Data Entry'!H97</f>
        <v>0</v>
      </c>
      <c r="L51" s="89">
        <f>'[1]2a.  Simple Form Data Entry'!I97</f>
        <v>0</v>
      </c>
      <c r="M51" s="89">
        <f>'[1]2a.  Simple Form Data Entry'!J97</f>
        <v>0</v>
      </c>
      <c r="N51" s="71">
        <f>'[1]2a.  Simple Form Data Entry'!K97</f>
        <v>0</v>
      </c>
      <c r="O51" s="57"/>
    </row>
    <row r="52" spans="1:15" ht="13.5" customHeight="1">
      <c r="A52" s="88"/>
      <c r="B52" s="169" t="s">
        <v>45</v>
      </c>
      <c r="C52" s="170"/>
      <c r="D52" s="69"/>
      <c r="E52" s="69"/>
      <c r="F52" s="69"/>
      <c r="G52" s="69"/>
      <c r="H52" s="70" t="str">
        <f>IF('[1]2a.  Simple Form Data Entry'!E98="","  ",'[1]2a.  Simple Form Data Entry'!E98)</f>
        <v xml:space="preserve">  </v>
      </c>
      <c r="I52" s="89">
        <f>'[1]2a.  Simple Form Data Entry'!L98</f>
        <v>0</v>
      </c>
      <c r="J52" s="89">
        <f>'[1]2a.  Simple Form Data Entry'!G98</f>
        <v>9963</v>
      </c>
      <c r="K52" s="89">
        <f>'[1]2a.  Simple Form Data Entry'!H98</f>
        <v>0</v>
      </c>
      <c r="L52" s="89">
        <f>'[1]2a.  Simple Form Data Entry'!I98</f>
        <v>0</v>
      </c>
      <c r="M52" s="89">
        <f>'[1]2a.  Simple Form Data Entry'!J98</f>
        <v>0</v>
      </c>
      <c r="N52" s="71">
        <f>'[1]2a.  Simple Form Data Entry'!K98</f>
        <v>0</v>
      </c>
      <c r="O52" s="57"/>
    </row>
    <row r="53" spans="1:15" ht="13.5" customHeight="1">
      <c r="A53" s="88"/>
      <c r="B53" s="148" t="s">
        <v>43</v>
      </c>
      <c r="C53" s="149"/>
      <c r="D53" s="69"/>
      <c r="E53" s="69"/>
      <c r="F53" s="69"/>
      <c r="G53" s="69"/>
      <c r="H53" s="70" t="str">
        <f>IF('[1]2a.  Simple Form Data Entry'!E99="","  ",'[1]2a.  Simple Form Data Entry'!E99)</f>
        <v>Purchase price of the property, including all associated transaction costs</v>
      </c>
      <c r="I53" s="89">
        <f>'[1]2a.  Simple Form Data Entry'!L99</f>
        <v>0</v>
      </c>
      <c r="J53" s="89">
        <f>'[1]2a.  Simple Form Data Entry'!G99</f>
        <v>2500000</v>
      </c>
      <c r="K53" s="89">
        <f>'[1]2a.  Simple Form Data Entry'!H99</f>
        <v>0</v>
      </c>
      <c r="L53" s="89">
        <f>'[1]2a.  Simple Form Data Entry'!I99</f>
        <v>0</v>
      </c>
      <c r="M53" s="89">
        <f>'[1]2a.  Simple Form Data Entry'!J99</f>
        <v>0</v>
      </c>
      <c r="N53" s="71">
        <f>'[1]2a.  Simple Form Data Entry'!K99</f>
        <v>0</v>
      </c>
      <c r="O53" s="57"/>
    </row>
    <row r="54" spans="1:15" ht="15">
      <c r="A54" s="72"/>
      <c r="B54" s="73"/>
      <c r="C54" s="74" t="s">
        <v>44</v>
      </c>
      <c r="D54" s="75"/>
      <c r="E54" s="75"/>
      <c r="F54" s="75"/>
      <c r="G54" s="75"/>
      <c r="H54" s="76"/>
      <c r="I54" s="77">
        <f aca="true" t="shared" si="3" ref="I54">SUM(I47:I53)</f>
        <v>0</v>
      </c>
      <c r="J54" s="77">
        <f>SUM(J46:J53)</f>
        <v>3613467</v>
      </c>
      <c r="K54" s="77">
        <f aca="true" t="shared" si="4" ref="K54:N54">SUM(K46:K53)</f>
        <v>0</v>
      </c>
      <c r="L54" s="77">
        <f t="shared" si="4"/>
        <v>0</v>
      </c>
      <c r="M54" s="77">
        <f t="shared" si="4"/>
        <v>0</v>
      </c>
      <c r="N54" s="78">
        <f t="shared" si="4"/>
        <v>0</v>
      </c>
      <c r="O54" s="57"/>
    </row>
    <row r="55" spans="1:15" ht="3" customHeight="1" hidden="1">
      <c r="A55" s="66"/>
      <c r="B55" s="79"/>
      <c r="C55" s="90"/>
      <c r="D55" s="81"/>
      <c r="E55" s="81"/>
      <c r="F55" s="81"/>
      <c r="G55" s="81"/>
      <c r="H55" s="91"/>
      <c r="I55" s="92"/>
      <c r="J55" s="93"/>
      <c r="K55" s="93"/>
      <c r="L55" s="94"/>
      <c r="M55" s="93"/>
      <c r="N55" s="95"/>
      <c r="O55" s="57"/>
    </row>
    <row r="56" spans="1:15" ht="15" hidden="1">
      <c r="A56" s="58" t="str">
        <f>IF('[1]2a.  Simple Form Data Entry'!E102="","   ",'[1]2a.  Simple Form Data Entry'!E102)</f>
        <v xml:space="preserve">   </v>
      </c>
      <c r="B56" s="59"/>
      <c r="C56" s="32"/>
      <c r="D56" s="33" t="str">
        <f>IF(A56="   ","   ",IF(A56='[1]2a.  Simple Form Data Entry'!$G$21,'[1]2a.  Simple Form Data Entry'!J$21,IF(A56='[1]2a.  Simple Form Data Entry'!$G$22,'[1]2a.  Simple Form Data Entry'!J$22,IF(A56='[1]2a.  Simple Form Data Entry'!$G$23,'[1]2a.  Simple Form Data Entry'!J$23,IF(A56='[1]2a.  Simple Form Data Entry'!$G$24,'[1]2a.  Simple Form Data Entry'!$J$24,IF(A56='[1]2a.  Simple Form Data Entry'!$G$25,'[1]2a.  Simple Form Data Entry'!J$25,IF(A56='[1]2a.  Simple Form Data Entry'!$G$26,'[1]2a.  Simple Form Data Entry'!J$26,"   ")))))))</f>
        <v xml:space="preserve">   </v>
      </c>
      <c r="E56" s="34" t="str">
        <f>IF(A56="   ","   ",IF(A56='[1]2a.  Simple Form Data Entry'!$G$21,'[1]2a.  Simple Form Data Entry'!K$21,IF(A56='[1]2a.  Simple Form Data Entry'!$G$22,'[1]2a.  Simple Form Data Entry'!K$22,IF(A56='[1]2a.  Simple Form Data Entry'!$G$23,'[1]2a.  Simple Form Data Entry'!K$23,IF(A56='[1]2a.  Simple Form Data Entry'!$G$24,'[1]2a.  Simple Form Data Entry'!$K$24,IF(A56='[1]2a.  Simple Form Data Entry'!G$25,'[1]2a.  Simple Form Data Entry'!K$25,IF(A56='[1]2a.  Simple Form Data Entry'!G$26,'[1]2a.  Simple Form Data Entry'!K$26,"   ")))))))</f>
        <v xml:space="preserve">   </v>
      </c>
      <c r="F56" s="33" t="str">
        <f>IF(A56="   ","   ",IF(A56='[1]2a.  Simple Form Data Entry'!$G$21,'[1]2a.  Simple Form Data Entry'!L$21,IF(A56='[1]2a.  Simple Form Data Entry'!$G$22,'[1]2a.  Simple Form Data Entry'!L$22,IF(A56='[1]2a.  Simple Form Data Entry'!$G$23,'[1]2a.  Simple Form Data Entry'!L$23,IF(A56='[1]2a.  Simple Form Data Entry'!$G$24,'[1]2a.  Simple Form Data Entry'!$L$24,IF(A56='[1]2a.  Simple Form Data Entry'!$G$25,'[1]2a.  Simple Form Data Entry'!$L$25,IF(A56='[1]2a.  Simple Form Data Entry'!$G$26,'[1]2a.  Simple Form Data Entry'!$L$26,"   ")))))))</f>
        <v xml:space="preserve">   </v>
      </c>
      <c r="G56" s="60" t="str">
        <f>IF('[1]2a.  Simple Form Data Entry'!I102="","   ",'[1]2a.  Simple Form Data Entry'!I102)</f>
        <v xml:space="preserve"> </v>
      </c>
      <c r="H56" s="45"/>
      <c r="I56" s="85"/>
      <c r="J56" s="86"/>
      <c r="K56" s="86"/>
      <c r="L56" s="86"/>
      <c r="M56" s="86"/>
      <c r="N56" s="87"/>
      <c r="O56" s="57"/>
    </row>
    <row r="57" spans="1:15" ht="13.5" customHeight="1" hidden="1">
      <c r="A57" s="88"/>
      <c r="B57" s="67" t="s">
        <v>37</v>
      </c>
      <c r="C57" s="68"/>
      <c r="D57" s="69"/>
      <c r="E57" s="69"/>
      <c r="F57" s="69"/>
      <c r="G57" s="69"/>
      <c r="H57" s="70" t="str">
        <f>IF('[1]2a.  Simple Form Data Entry'!E104="","  ",'[1]2a.  Simple Form Data Entry'!E104)</f>
        <v xml:space="preserve">  </v>
      </c>
      <c r="I57" s="89">
        <f>'[1]2a.  Simple Form Data Entry'!L104</f>
        <v>0</v>
      </c>
      <c r="J57" s="89">
        <f>'[1]2a.  Simple Form Data Entry'!G104</f>
        <v>0</v>
      </c>
      <c r="K57" s="89">
        <f>'[1]2a.  Simple Form Data Entry'!H104</f>
        <v>0</v>
      </c>
      <c r="L57" s="89">
        <f>'[1]2a.  Simple Form Data Entry'!I104</f>
        <v>0</v>
      </c>
      <c r="M57" s="89">
        <f>'[1]2a.  Simple Form Data Entry'!J104</f>
        <v>0</v>
      </c>
      <c r="N57" s="71">
        <f>'[1]2a.  Simple Form Data Entry'!K104</f>
        <v>0</v>
      </c>
      <c r="O57" s="57"/>
    </row>
    <row r="58" spans="1:15" ht="13.5" customHeight="1" hidden="1">
      <c r="A58" s="88"/>
      <c r="B58" s="67" t="s">
        <v>38</v>
      </c>
      <c r="C58" s="68"/>
      <c r="D58" s="69"/>
      <c r="E58" s="69"/>
      <c r="F58" s="69"/>
      <c r="G58" s="69"/>
      <c r="H58" s="70" t="str">
        <f>IF('[1]2a.  Simple Form Data Entry'!E105="","  ",'[1]2a.  Simple Form Data Entry'!E105)</f>
        <v xml:space="preserve">  </v>
      </c>
      <c r="I58" s="89">
        <f>'[1]2a.  Simple Form Data Entry'!L105</f>
        <v>0</v>
      </c>
      <c r="J58" s="89">
        <f>'[1]2a.  Simple Form Data Entry'!G105</f>
        <v>0</v>
      </c>
      <c r="K58" s="89">
        <f>'[1]2a.  Simple Form Data Entry'!H105</f>
        <v>0</v>
      </c>
      <c r="L58" s="89">
        <f>'[1]2a.  Simple Form Data Entry'!I105</f>
        <v>0</v>
      </c>
      <c r="M58" s="89">
        <f>'[1]2a.  Simple Form Data Entry'!J105</f>
        <v>0</v>
      </c>
      <c r="N58" s="71">
        <f>'[1]2a.  Simple Form Data Entry'!K105</f>
        <v>0</v>
      </c>
      <c r="O58" s="57"/>
    </row>
    <row r="59" spans="1:15" ht="13.5" customHeight="1" hidden="1">
      <c r="A59" s="88"/>
      <c r="B59" s="67" t="s">
        <v>39</v>
      </c>
      <c r="C59" s="68"/>
      <c r="D59" s="69"/>
      <c r="E59" s="69"/>
      <c r="F59" s="69"/>
      <c r="G59" s="69"/>
      <c r="H59" s="70" t="str">
        <f>IF('[1]2a.  Simple Form Data Entry'!E106="","  ",'[1]2a.  Simple Form Data Entry'!E106)</f>
        <v xml:space="preserve">  </v>
      </c>
      <c r="I59" s="89">
        <f>'[1]2a.  Simple Form Data Entry'!L106</f>
        <v>0</v>
      </c>
      <c r="J59" s="89">
        <f>'[1]2a.  Simple Form Data Entry'!G106</f>
        <v>0</v>
      </c>
      <c r="K59" s="89">
        <f>'[1]2a.  Simple Form Data Entry'!H106</f>
        <v>0</v>
      </c>
      <c r="L59" s="89">
        <f>'[1]2a.  Simple Form Data Entry'!I106</f>
        <v>0</v>
      </c>
      <c r="M59" s="89">
        <f>'[1]2a.  Simple Form Data Entry'!J106</f>
        <v>0</v>
      </c>
      <c r="N59" s="71">
        <f>'[1]2a.  Simple Form Data Entry'!K106</f>
        <v>0</v>
      </c>
      <c r="O59" s="57"/>
    </row>
    <row r="60" spans="1:15" ht="13.5" customHeight="1" hidden="1">
      <c r="A60" s="88"/>
      <c r="B60" s="169" t="s">
        <v>40</v>
      </c>
      <c r="C60" s="170"/>
      <c r="D60" s="69"/>
      <c r="E60" s="69"/>
      <c r="F60" s="69"/>
      <c r="G60" s="69"/>
      <c r="H60" s="70" t="str">
        <f>IF('[1]2a.  Simple Form Data Entry'!E107="","  ",'[1]2a.  Simple Form Data Entry'!E107)</f>
        <v xml:space="preserve">  </v>
      </c>
      <c r="I60" s="89">
        <f>'[1]2a.  Simple Form Data Entry'!L107</f>
        <v>0</v>
      </c>
      <c r="J60" s="89">
        <f>'[1]2a.  Simple Form Data Entry'!G107</f>
        <v>0</v>
      </c>
      <c r="K60" s="89">
        <f>'[1]2a.  Simple Form Data Entry'!H107</f>
        <v>0</v>
      </c>
      <c r="L60" s="89">
        <f>'[1]2a.  Simple Form Data Entry'!I107</f>
        <v>0</v>
      </c>
      <c r="M60" s="89">
        <f>'[1]2a.  Simple Form Data Entry'!J107</f>
        <v>0</v>
      </c>
      <c r="N60" s="71">
        <f>'[1]2a.  Simple Form Data Entry'!K107</f>
        <v>0</v>
      </c>
      <c r="O60" s="57"/>
    </row>
    <row r="61" spans="1:15" ht="13.5" customHeight="1" hidden="1">
      <c r="A61" s="88"/>
      <c r="B61" s="171" t="s">
        <v>41</v>
      </c>
      <c r="C61" s="172"/>
      <c r="D61" s="69"/>
      <c r="E61" s="69"/>
      <c r="F61" s="69"/>
      <c r="G61" s="69"/>
      <c r="H61" s="70" t="str">
        <f>IF('[1]2a.  Simple Form Data Entry'!E108="","  ",'[1]2a.  Simple Form Data Entry'!E108)</f>
        <v xml:space="preserve">  </v>
      </c>
      <c r="I61" s="89">
        <f>'[1]2a.  Simple Form Data Entry'!L108</f>
        <v>0</v>
      </c>
      <c r="J61" s="89">
        <f>'[1]2a.  Simple Form Data Entry'!G108</f>
        <v>0</v>
      </c>
      <c r="K61" s="89">
        <f>'[1]2a.  Simple Form Data Entry'!H108</f>
        <v>0</v>
      </c>
      <c r="L61" s="89">
        <f>'[1]2a.  Simple Form Data Entry'!I108</f>
        <v>0</v>
      </c>
      <c r="M61" s="89">
        <f>'[1]2a.  Simple Form Data Entry'!J108</f>
        <v>0</v>
      </c>
      <c r="N61" s="71">
        <f>'[1]2a.  Simple Form Data Entry'!K108</f>
        <v>0</v>
      </c>
      <c r="O61" s="57"/>
    </row>
    <row r="62" spans="1:15" ht="13.5" customHeight="1" hidden="1">
      <c r="A62" s="88"/>
      <c r="B62" s="169" t="s">
        <v>45</v>
      </c>
      <c r="C62" s="170"/>
      <c r="D62" s="69"/>
      <c r="E62" s="69"/>
      <c r="F62" s="69"/>
      <c r="G62" s="69"/>
      <c r="H62" s="70" t="str">
        <f>IF('[1]2a.  Simple Form Data Entry'!E109="","  ",'[1]2a.  Simple Form Data Entry'!E109)</f>
        <v xml:space="preserve">  </v>
      </c>
      <c r="I62" s="89">
        <f>'[1]2a.  Simple Form Data Entry'!L109</f>
        <v>0</v>
      </c>
      <c r="J62" s="89">
        <f>'[1]2a.  Simple Form Data Entry'!G109</f>
        <v>0</v>
      </c>
      <c r="K62" s="89">
        <f>'[1]2a.  Simple Form Data Entry'!H109</f>
        <v>0</v>
      </c>
      <c r="L62" s="89">
        <f>'[1]2a.  Simple Form Data Entry'!I109</f>
        <v>0</v>
      </c>
      <c r="M62" s="89">
        <f>'[1]2a.  Simple Form Data Entry'!J109</f>
        <v>0</v>
      </c>
      <c r="N62" s="71">
        <f>'[1]2a.  Simple Form Data Entry'!K109</f>
        <v>0</v>
      </c>
      <c r="O62" s="57"/>
    </row>
    <row r="63" spans="1:15" ht="13.5" customHeight="1" hidden="1">
      <c r="A63" s="88"/>
      <c r="B63" s="148" t="s">
        <v>43</v>
      </c>
      <c r="C63" s="149"/>
      <c r="D63" s="69"/>
      <c r="E63" s="69"/>
      <c r="F63" s="69"/>
      <c r="G63" s="69"/>
      <c r="H63" s="70" t="str">
        <f>IF('[1]2a.  Simple Form Data Entry'!E110="","  ",'[1]2a.  Simple Form Data Entry'!E110)</f>
        <v xml:space="preserve">  </v>
      </c>
      <c r="I63" s="89">
        <f>'[1]2a.  Simple Form Data Entry'!L110</f>
        <v>0</v>
      </c>
      <c r="J63" s="89">
        <f>'[1]2a.  Simple Form Data Entry'!G110</f>
        <v>0</v>
      </c>
      <c r="K63" s="89">
        <f>'[1]2a.  Simple Form Data Entry'!H110</f>
        <v>0</v>
      </c>
      <c r="L63" s="89">
        <f>'[1]2a.  Simple Form Data Entry'!I110</f>
        <v>0</v>
      </c>
      <c r="M63" s="89">
        <f>'[1]2a.  Simple Form Data Entry'!J110</f>
        <v>0</v>
      </c>
      <c r="N63" s="71">
        <f>'[1]2a.  Simple Form Data Entry'!K110</f>
        <v>0</v>
      </c>
      <c r="O63" s="57"/>
    </row>
    <row r="64" spans="1:15" ht="15" hidden="1">
      <c r="A64" s="72"/>
      <c r="B64" s="73"/>
      <c r="C64" s="74" t="s">
        <v>44</v>
      </c>
      <c r="D64" s="75"/>
      <c r="E64" s="75"/>
      <c r="F64" s="75"/>
      <c r="G64" s="75"/>
      <c r="H64" s="76"/>
      <c r="I64" s="77">
        <f aca="true" t="shared" si="5" ref="I64:N64">SUM(I57:I63)</f>
        <v>0</v>
      </c>
      <c r="J64" s="77">
        <f t="shared" si="5"/>
        <v>0</v>
      </c>
      <c r="K64" s="77">
        <f t="shared" si="5"/>
        <v>0</v>
      </c>
      <c r="L64" s="77">
        <f t="shared" si="5"/>
        <v>0</v>
      </c>
      <c r="M64" s="77">
        <f t="shared" si="5"/>
        <v>0</v>
      </c>
      <c r="N64" s="78">
        <f t="shared" si="5"/>
        <v>0</v>
      </c>
      <c r="O64" s="57"/>
    </row>
    <row r="65" spans="1:15" ht="3" customHeight="1" hidden="1">
      <c r="A65" s="96"/>
      <c r="B65" s="97"/>
      <c r="C65" s="19"/>
      <c r="D65" s="81"/>
      <c r="E65" s="81"/>
      <c r="F65" s="81"/>
      <c r="G65" s="81"/>
      <c r="H65" s="91"/>
      <c r="I65" s="92"/>
      <c r="J65" s="93"/>
      <c r="K65" s="93"/>
      <c r="L65" s="94"/>
      <c r="M65" s="93"/>
      <c r="N65" s="95"/>
      <c r="O65" s="57"/>
    </row>
    <row r="66" spans="1:15" ht="15" hidden="1">
      <c r="A66" s="98" t="str">
        <f>IF('[1]2a.  Simple Form Data Entry'!E113="","   ",'[1]2a.  Simple Form Data Entry'!E113)</f>
        <v xml:space="preserve">   </v>
      </c>
      <c r="B66" s="99"/>
      <c r="C66" s="100"/>
      <c r="D66" s="33" t="str">
        <f>IF(A66="   ","   ",IF(A66='[1]2a.  Simple Form Data Entry'!$G$21,'[1]2a.  Simple Form Data Entry'!J$21,IF(A66='[1]2a.  Simple Form Data Entry'!$G$22,'[1]2a.  Simple Form Data Entry'!J$22,IF(A66='[1]2a.  Simple Form Data Entry'!$G$23,'[1]2a.  Simple Form Data Entry'!J$23,IF(A66='[1]2a.  Simple Form Data Entry'!$G$24,'[1]2a.  Simple Form Data Entry'!$J$24,IF(A66='[1]2a.  Simple Form Data Entry'!$G$25,'[1]2a.  Simple Form Data Entry'!J$25,IF(A66='[1]2a.  Simple Form Data Entry'!$G$26,'[1]2a.  Simple Form Data Entry'!J$26,"   ")))))))</f>
        <v xml:space="preserve">   </v>
      </c>
      <c r="E66" s="34" t="str">
        <f>IF(A66="   ","   ",IF(A66='[1]2a.  Simple Form Data Entry'!$G$21,'[1]2a.  Simple Form Data Entry'!K$21,IF(A66='[1]2a.  Simple Form Data Entry'!$G$22,'[1]2a.  Simple Form Data Entry'!K$22,IF(A66='[1]2a.  Simple Form Data Entry'!$G$23,'[1]2a.  Simple Form Data Entry'!K$23,IF(A66='[1]2a.  Simple Form Data Entry'!$G$24,'[1]2a.  Simple Form Data Entry'!$K$24,IF(A66='[1]2a.  Simple Form Data Entry'!G$25,'[1]2a.  Simple Form Data Entry'!K$25,IF(A66='[1]2a.  Simple Form Data Entry'!G$26,'[1]2a.  Simple Form Data Entry'!K$26,"   ")))))))</f>
        <v xml:space="preserve">   </v>
      </c>
      <c r="F66" s="33" t="str">
        <f>IF(A66="   ","   ",IF(A66='[1]2a.  Simple Form Data Entry'!$G$21,'[1]2a.  Simple Form Data Entry'!L$21,IF(A66='[1]2a.  Simple Form Data Entry'!$G$22,'[1]2a.  Simple Form Data Entry'!L$22,IF(A66='[1]2a.  Simple Form Data Entry'!$G$23,'[1]2a.  Simple Form Data Entry'!L$23,IF(A66='[1]2a.  Simple Form Data Entry'!$G$24,'[1]2a.  Simple Form Data Entry'!$L$24,IF(A66='[1]2a.  Simple Form Data Entry'!$G$25,'[1]2a.  Simple Form Data Entry'!$L$25,IF(A66='[1]2a.  Simple Form Data Entry'!$G$26,'[1]2a.  Simple Form Data Entry'!$L$26,"   ")))))))</f>
        <v xml:space="preserve">   </v>
      </c>
      <c r="G66" s="60" t="str">
        <f>IF('[1]2a.  Simple Form Data Entry'!I113="","   ",'[1]2a.  Simple Form Data Entry'!I113)</f>
        <v xml:space="preserve"> </v>
      </c>
      <c r="H66" s="45"/>
      <c r="I66" s="85"/>
      <c r="J66" s="86"/>
      <c r="K66" s="86"/>
      <c r="L66" s="86"/>
      <c r="M66" s="86"/>
      <c r="N66" s="87"/>
      <c r="O66" s="57"/>
    </row>
    <row r="67" spans="1:15" ht="13.5" customHeight="1" hidden="1">
      <c r="A67" s="88"/>
      <c r="B67" s="67" t="s">
        <v>37</v>
      </c>
      <c r="C67" s="68"/>
      <c r="D67" s="69"/>
      <c r="E67" s="69"/>
      <c r="F67" s="69"/>
      <c r="G67" s="69"/>
      <c r="H67" s="70" t="str">
        <f>IF('[1]2a.  Simple Form Data Entry'!E115="","  ",'[1]2a.  Simple Form Data Entry'!E115)</f>
        <v xml:space="preserve">  </v>
      </c>
      <c r="I67" s="89">
        <f>'[1]2a.  Simple Form Data Entry'!L115</f>
        <v>0</v>
      </c>
      <c r="J67" s="89">
        <f>'[1]2a.  Simple Form Data Entry'!G115</f>
        <v>0</v>
      </c>
      <c r="K67" s="89">
        <f>'[1]2a.  Simple Form Data Entry'!H115</f>
        <v>0</v>
      </c>
      <c r="L67" s="89">
        <f>'[1]2a.  Simple Form Data Entry'!I115</f>
        <v>0</v>
      </c>
      <c r="M67" s="89">
        <f>'[1]2a.  Simple Form Data Entry'!J115</f>
        <v>0</v>
      </c>
      <c r="N67" s="71">
        <f>'[1]2a.  Simple Form Data Entry'!K115</f>
        <v>0</v>
      </c>
      <c r="O67" s="57"/>
    </row>
    <row r="68" spans="1:15" ht="13.5" customHeight="1" hidden="1">
      <c r="A68" s="88"/>
      <c r="B68" s="67" t="s">
        <v>38</v>
      </c>
      <c r="C68" s="68"/>
      <c r="D68" s="69"/>
      <c r="E68" s="69"/>
      <c r="F68" s="69"/>
      <c r="G68" s="69"/>
      <c r="H68" s="70" t="str">
        <f>IF('[1]2a.  Simple Form Data Entry'!E116="","  ",'[1]2a.  Simple Form Data Entry'!E116)</f>
        <v xml:space="preserve">  </v>
      </c>
      <c r="I68" s="89">
        <f>'[1]2a.  Simple Form Data Entry'!L116</f>
        <v>0</v>
      </c>
      <c r="J68" s="89">
        <f>'[1]2a.  Simple Form Data Entry'!G116</f>
        <v>0</v>
      </c>
      <c r="K68" s="89">
        <f>'[1]2a.  Simple Form Data Entry'!H116</f>
        <v>0</v>
      </c>
      <c r="L68" s="89">
        <f>'[1]2a.  Simple Form Data Entry'!I116</f>
        <v>0</v>
      </c>
      <c r="M68" s="89">
        <f>'[1]2a.  Simple Form Data Entry'!J116</f>
        <v>0</v>
      </c>
      <c r="N68" s="71">
        <f>'[1]2a.  Simple Form Data Entry'!K116</f>
        <v>0</v>
      </c>
      <c r="O68" s="57"/>
    </row>
    <row r="69" spans="1:15" ht="13.5" customHeight="1" hidden="1">
      <c r="A69" s="88"/>
      <c r="B69" s="67" t="s">
        <v>39</v>
      </c>
      <c r="C69" s="68"/>
      <c r="D69" s="69"/>
      <c r="E69" s="69"/>
      <c r="F69" s="69"/>
      <c r="G69" s="69"/>
      <c r="H69" s="70" t="str">
        <f>IF('[1]2a.  Simple Form Data Entry'!E117="","  ",'[1]2a.  Simple Form Data Entry'!E117)</f>
        <v xml:space="preserve">  </v>
      </c>
      <c r="I69" s="89">
        <f>'[1]2a.  Simple Form Data Entry'!L117</f>
        <v>0</v>
      </c>
      <c r="J69" s="89">
        <f>'[1]2a.  Simple Form Data Entry'!G117</f>
        <v>0</v>
      </c>
      <c r="K69" s="89">
        <f>'[1]2a.  Simple Form Data Entry'!H117</f>
        <v>0</v>
      </c>
      <c r="L69" s="89">
        <f>'[1]2a.  Simple Form Data Entry'!I117</f>
        <v>0</v>
      </c>
      <c r="M69" s="89">
        <f>'[1]2a.  Simple Form Data Entry'!J117</f>
        <v>0</v>
      </c>
      <c r="N69" s="71">
        <f>'[1]2a.  Simple Form Data Entry'!K117</f>
        <v>0</v>
      </c>
      <c r="O69" s="57"/>
    </row>
    <row r="70" spans="1:15" ht="13.5" customHeight="1" hidden="1">
      <c r="A70" s="88"/>
      <c r="B70" s="169" t="s">
        <v>40</v>
      </c>
      <c r="C70" s="170"/>
      <c r="D70" s="69"/>
      <c r="E70" s="69"/>
      <c r="F70" s="69"/>
      <c r="G70" s="69"/>
      <c r="H70" s="70" t="str">
        <f>IF('[1]2a.  Simple Form Data Entry'!E118="","  ",'[1]2a.  Simple Form Data Entry'!E118)</f>
        <v xml:space="preserve">  </v>
      </c>
      <c r="I70" s="89">
        <f>'[1]2a.  Simple Form Data Entry'!L118</f>
        <v>0</v>
      </c>
      <c r="J70" s="89">
        <f>'[1]2a.  Simple Form Data Entry'!G118</f>
        <v>0</v>
      </c>
      <c r="K70" s="89">
        <f>'[1]2a.  Simple Form Data Entry'!H118</f>
        <v>0</v>
      </c>
      <c r="L70" s="89">
        <f>'[1]2a.  Simple Form Data Entry'!I118</f>
        <v>0</v>
      </c>
      <c r="M70" s="89">
        <f>'[1]2a.  Simple Form Data Entry'!J118</f>
        <v>0</v>
      </c>
      <c r="N70" s="71">
        <f>'[1]2a.  Simple Form Data Entry'!K118</f>
        <v>0</v>
      </c>
      <c r="O70" s="57"/>
    </row>
    <row r="71" spans="1:15" ht="13.5" customHeight="1" hidden="1">
      <c r="A71" s="88"/>
      <c r="B71" s="171" t="s">
        <v>41</v>
      </c>
      <c r="C71" s="172"/>
      <c r="D71" s="69"/>
      <c r="E71" s="69"/>
      <c r="F71" s="69"/>
      <c r="G71" s="69"/>
      <c r="H71" s="70" t="str">
        <f>IF('[1]2a.  Simple Form Data Entry'!E119="","  ",'[1]2a.  Simple Form Data Entry'!E119)</f>
        <v xml:space="preserve">  </v>
      </c>
      <c r="I71" s="89">
        <f>'[1]2a.  Simple Form Data Entry'!L119</f>
        <v>0</v>
      </c>
      <c r="J71" s="89">
        <f>'[1]2a.  Simple Form Data Entry'!G119</f>
        <v>0</v>
      </c>
      <c r="K71" s="89">
        <f>'[1]2a.  Simple Form Data Entry'!H119</f>
        <v>0</v>
      </c>
      <c r="L71" s="89">
        <f>'[1]2a.  Simple Form Data Entry'!I119</f>
        <v>0</v>
      </c>
      <c r="M71" s="89">
        <f>'[1]2a.  Simple Form Data Entry'!J119</f>
        <v>0</v>
      </c>
      <c r="N71" s="71">
        <f>'[1]2a.  Simple Form Data Entry'!K119</f>
        <v>0</v>
      </c>
      <c r="O71" s="57"/>
    </row>
    <row r="72" spans="1:15" ht="13.5" customHeight="1" hidden="1">
      <c r="A72" s="88"/>
      <c r="B72" s="169" t="s">
        <v>45</v>
      </c>
      <c r="C72" s="170"/>
      <c r="D72" s="69"/>
      <c r="E72" s="69"/>
      <c r="F72" s="69"/>
      <c r="G72" s="69"/>
      <c r="H72" s="70" t="str">
        <f>IF('[1]2a.  Simple Form Data Entry'!E120="","  ",'[1]2a.  Simple Form Data Entry'!E120)</f>
        <v xml:space="preserve">  </v>
      </c>
      <c r="I72" s="89">
        <f>'[1]2a.  Simple Form Data Entry'!L120</f>
        <v>0</v>
      </c>
      <c r="J72" s="89">
        <f>'[1]2a.  Simple Form Data Entry'!G120</f>
        <v>0</v>
      </c>
      <c r="K72" s="89">
        <f>'[1]2a.  Simple Form Data Entry'!H120</f>
        <v>0</v>
      </c>
      <c r="L72" s="89">
        <f>'[1]2a.  Simple Form Data Entry'!I120</f>
        <v>0</v>
      </c>
      <c r="M72" s="89">
        <f>'[1]2a.  Simple Form Data Entry'!J120</f>
        <v>0</v>
      </c>
      <c r="N72" s="71">
        <f>'[1]2a.  Simple Form Data Entry'!K120</f>
        <v>0</v>
      </c>
      <c r="O72" s="57"/>
    </row>
    <row r="73" spans="1:15" ht="13.5" customHeight="1" hidden="1">
      <c r="A73" s="88"/>
      <c r="B73" s="148" t="s">
        <v>43</v>
      </c>
      <c r="C73" s="149"/>
      <c r="D73" s="69"/>
      <c r="E73" s="69"/>
      <c r="F73" s="69"/>
      <c r="G73" s="69"/>
      <c r="H73" s="70" t="str">
        <f>IF('[1]2a.  Simple Form Data Entry'!E121="","  ",'[1]2a.  Simple Form Data Entry'!E121)</f>
        <v xml:space="preserve">  </v>
      </c>
      <c r="I73" s="89">
        <f>'[1]2a.  Simple Form Data Entry'!L121</f>
        <v>0</v>
      </c>
      <c r="J73" s="89">
        <f>'[1]2a.  Simple Form Data Entry'!G121</f>
        <v>0</v>
      </c>
      <c r="K73" s="89">
        <f>'[1]2a.  Simple Form Data Entry'!H121</f>
        <v>0</v>
      </c>
      <c r="L73" s="89">
        <f>'[1]2a.  Simple Form Data Entry'!I121</f>
        <v>0</v>
      </c>
      <c r="M73" s="89">
        <f>'[1]2a.  Simple Form Data Entry'!J121</f>
        <v>0</v>
      </c>
      <c r="N73" s="71">
        <f>'[1]2a.  Simple Form Data Entry'!K121</f>
        <v>0</v>
      </c>
      <c r="O73" s="57"/>
    </row>
    <row r="74" spans="1:15" ht="15" hidden="1">
      <c r="A74" s="72"/>
      <c r="B74" s="73"/>
      <c r="C74" s="74" t="s">
        <v>44</v>
      </c>
      <c r="D74" s="75"/>
      <c r="E74" s="75"/>
      <c r="F74" s="75"/>
      <c r="G74" s="75"/>
      <c r="H74" s="76"/>
      <c r="I74" s="77">
        <f aca="true" t="shared" si="6" ref="I74:N74">SUM(I67:I73)</f>
        <v>0</v>
      </c>
      <c r="J74" s="77">
        <f t="shared" si="6"/>
        <v>0</v>
      </c>
      <c r="K74" s="77">
        <f t="shared" si="6"/>
        <v>0</v>
      </c>
      <c r="L74" s="77">
        <f t="shared" si="6"/>
        <v>0</v>
      </c>
      <c r="M74" s="77">
        <f t="shared" si="6"/>
        <v>0</v>
      </c>
      <c r="N74" s="78">
        <f t="shared" si="6"/>
        <v>0</v>
      </c>
      <c r="O74" s="57"/>
    </row>
    <row r="75" spans="1:15" ht="3" customHeight="1" hidden="1">
      <c r="A75" s="96"/>
      <c r="B75" s="97"/>
      <c r="C75" s="19"/>
      <c r="D75" s="81"/>
      <c r="E75" s="81"/>
      <c r="F75" s="81"/>
      <c r="G75" s="81"/>
      <c r="H75" s="91"/>
      <c r="I75" s="92"/>
      <c r="J75" s="93"/>
      <c r="K75" s="93"/>
      <c r="L75" s="94"/>
      <c r="M75" s="93"/>
      <c r="N75" s="95"/>
      <c r="O75" s="57"/>
    </row>
    <row r="76" spans="1:15" ht="15" hidden="1">
      <c r="A76" s="98" t="str">
        <f>IF('[1]2a.  Simple Form Data Entry'!E124="","   ",'[1]2a.  Simple Form Data Entry'!E124)</f>
        <v xml:space="preserve">   </v>
      </c>
      <c r="B76" s="99"/>
      <c r="C76" s="100"/>
      <c r="D76" s="33" t="str">
        <f>IF(A76="   ","   ",IF(A76='[1]2a.  Simple Form Data Entry'!$G$21,'[1]2a.  Simple Form Data Entry'!J$21,IF(A76='[1]2a.  Simple Form Data Entry'!$G$22,'[1]2a.  Simple Form Data Entry'!J$22,IF(A76='[1]2a.  Simple Form Data Entry'!$G$23,'[1]2a.  Simple Form Data Entry'!J$23,IF(A76='[1]2a.  Simple Form Data Entry'!$G$24,'[1]2a.  Simple Form Data Entry'!$J$24,IF(A76='[1]2a.  Simple Form Data Entry'!$G$25,'[1]2a.  Simple Form Data Entry'!J$25,IF(A76='[1]2a.  Simple Form Data Entry'!$G$26,'[1]2a.  Simple Form Data Entry'!J$26,"   ")))))))</f>
        <v xml:space="preserve">   </v>
      </c>
      <c r="E76" s="34" t="str">
        <f>IF(A76="   ","   ",IF(A76='[1]2a.  Simple Form Data Entry'!$G$21,'[1]2a.  Simple Form Data Entry'!K$21,IF(A76='[1]2a.  Simple Form Data Entry'!$G$22,'[1]2a.  Simple Form Data Entry'!K$22,IF(A76='[1]2a.  Simple Form Data Entry'!$G$23,'[1]2a.  Simple Form Data Entry'!K$23,IF(A76='[1]2a.  Simple Form Data Entry'!$G$24,'[1]2a.  Simple Form Data Entry'!$K$24,IF(A76='[1]2a.  Simple Form Data Entry'!G$25,'[1]2a.  Simple Form Data Entry'!K$25,IF(A76='[1]2a.  Simple Form Data Entry'!G$26,'[1]2a.  Simple Form Data Entry'!K$26,"   ")))))))</f>
        <v xml:space="preserve">   </v>
      </c>
      <c r="F76" s="33" t="str">
        <f>IF(A76="   ","   ",IF(A76='[1]2a.  Simple Form Data Entry'!$G$21,'[1]2a.  Simple Form Data Entry'!L$21,IF(A76='[1]2a.  Simple Form Data Entry'!$G$22,'[1]2a.  Simple Form Data Entry'!L$22,IF(A76='[1]2a.  Simple Form Data Entry'!$G$23,'[1]2a.  Simple Form Data Entry'!L$23,IF(A76='[1]2a.  Simple Form Data Entry'!$G$24,'[1]2a.  Simple Form Data Entry'!$L$24,IF(A76='[1]2a.  Simple Form Data Entry'!$G$25,'[1]2a.  Simple Form Data Entry'!$L$25,IF(A76='[1]2a.  Simple Form Data Entry'!$G$26,'[1]2a.  Simple Form Data Entry'!$L$26,"   ")))))))</f>
        <v xml:space="preserve">   </v>
      </c>
      <c r="G76" s="60" t="str">
        <f>IF('[1]2a.  Simple Form Data Entry'!I124="","   ",'[1]2a.  Simple Form Data Entry'!I124)</f>
        <v xml:space="preserve"> </v>
      </c>
      <c r="H76" s="45"/>
      <c r="I76" s="85"/>
      <c r="J76" s="86"/>
      <c r="K76" s="86"/>
      <c r="L76" s="86"/>
      <c r="M76" s="86"/>
      <c r="N76" s="87"/>
      <c r="O76" s="57"/>
    </row>
    <row r="77" spans="1:15" ht="15" hidden="1">
      <c r="A77" s="88"/>
      <c r="B77" s="67" t="s">
        <v>37</v>
      </c>
      <c r="C77" s="68"/>
      <c r="D77" s="69"/>
      <c r="E77" s="69"/>
      <c r="F77" s="69"/>
      <c r="G77" s="69"/>
      <c r="H77" s="70" t="str">
        <f>IF('[1]2a.  Simple Form Data Entry'!E126="","  ",'[1]2a.  Simple Form Data Entry'!E126)</f>
        <v xml:space="preserve">  </v>
      </c>
      <c r="I77" s="89">
        <f>'[1]2a.  Simple Form Data Entry'!L126</f>
        <v>0</v>
      </c>
      <c r="J77" s="89">
        <f>'[1]2a.  Simple Form Data Entry'!G126</f>
        <v>0</v>
      </c>
      <c r="K77" s="89">
        <f>'[1]2a.  Simple Form Data Entry'!H126</f>
        <v>0</v>
      </c>
      <c r="L77" s="89">
        <f>'[1]2a.  Simple Form Data Entry'!I126</f>
        <v>0</v>
      </c>
      <c r="M77" s="89">
        <f>'[1]2a.  Simple Form Data Entry'!J126</f>
        <v>0</v>
      </c>
      <c r="N77" s="101">
        <f>'[1]2a.  Simple Form Data Entry'!K126</f>
        <v>0</v>
      </c>
      <c r="O77" s="57"/>
    </row>
    <row r="78" spans="1:15" ht="15" hidden="1">
      <c r="A78" s="88"/>
      <c r="B78" s="67" t="s">
        <v>38</v>
      </c>
      <c r="C78" s="68"/>
      <c r="D78" s="69"/>
      <c r="E78" s="69"/>
      <c r="F78" s="69"/>
      <c r="G78" s="69"/>
      <c r="H78" s="70" t="str">
        <f>IF('[1]2a.  Simple Form Data Entry'!E127="","  ",'[1]2a.  Simple Form Data Entry'!E127)</f>
        <v xml:space="preserve">  </v>
      </c>
      <c r="I78" s="89">
        <f>'[1]2a.  Simple Form Data Entry'!L127</f>
        <v>0</v>
      </c>
      <c r="J78" s="89">
        <f>'[1]2a.  Simple Form Data Entry'!G127</f>
        <v>0</v>
      </c>
      <c r="K78" s="89">
        <f>'[1]2a.  Simple Form Data Entry'!H127</f>
        <v>0</v>
      </c>
      <c r="L78" s="89">
        <f>'[1]2a.  Simple Form Data Entry'!I127</f>
        <v>0</v>
      </c>
      <c r="M78" s="89">
        <f>'[1]2a.  Simple Form Data Entry'!J127</f>
        <v>0</v>
      </c>
      <c r="N78" s="101">
        <f>'[1]2a.  Simple Form Data Entry'!K127</f>
        <v>0</v>
      </c>
      <c r="O78" s="57"/>
    </row>
    <row r="79" spans="1:15" ht="15" hidden="1">
      <c r="A79" s="88"/>
      <c r="B79" s="67" t="s">
        <v>39</v>
      </c>
      <c r="C79" s="68"/>
      <c r="D79" s="69"/>
      <c r="E79" s="69"/>
      <c r="F79" s="69"/>
      <c r="G79" s="69"/>
      <c r="H79" s="70" t="str">
        <f>IF('[1]2a.  Simple Form Data Entry'!E128="","  ",'[1]2a.  Simple Form Data Entry'!E128)</f>
        <v xml:space="preserve">  </v>
      </c>
      <c r="I79" s="89">
        <f>'[1]2a.  Simple Form Data Entry'!L128</f>
        <v>0</v>
      </c>
      <c r="J79" s="89">
        <f>'[1]2a.  Simple Form Data Entry'!G128</f>
        <v>0</v>
      </c>
      <c r="K79" s="89">
        <f>'[1]2a.  Simple Form Data Entry'!H128</f>
        <v>0</v>
      </c>
      <c r="L79" s="89">
        <f>'[1]2a.  Simple Form Data Entry'!I128</f>
        <v>0</v>
      </c>
      <c r="M79" s="89">
        <f>'[1]2a.  Simple Form Data Entry'!J128</f>
        <v>0</v>
      </c>
      <c r="N79" s="101">
        <f>'[1]2a.  Simple Form Data Entry'!K128</f>
        <v>0</v>
      </c>
      <c r="O79" s="57"/>
    </row>
    <row r="80" spans="1:15" ht="15" hidden="1">
      <c r="A80" s="88"/>
      <c r="B80" s="169" t="s">
        <v>40</v>
      </c>
      <c r="C80" s="170"/>
      <c r="D80" s="69"/>
      <c r="E80" s="69"/>
      <c r="F80" s="69"/>
      <c r="G80" s="69"/>
      <c r="H80" s="70" t="str">
        <f>IF('[1]2a.  Simple Form Data Entry'!E129="","  ",'[1]2a.  Simple Form Data Entry'!E129)</f>
        <v xml:space="preserve">  </v>
      </c>
      <c r="I80" s="89">
        <f>'[1]2a.  Simple Form Data Entry'!L129</f>
        <v>0</v>
      </c>
      <c r="J80" s="89">
        <f>'[1]2a.  Simple Form Data Entry'!G129</f>
        <v>0</v>
      </c>
      <c r="K80" s="89">
        <f>'[1]2a.  Simple Form Data Entry'!H129</f>
        <v>0</v>
      </c>
      <c r="L80" s="89">
        <f>'[1]2a.  Simple Form Data Entry'!I129</f>
        <v>0</v>
      </c>
      <c r="M80" s="89">
        <f>'[1]2a.  Simple Form Data Entry'!J129</f>
        <v>0</v>
      </c>
      <c r="N80" s="101">
        <f>'[1]2a.  Simple Form Data Entry'!K129</f>
        <v>0</v>
      </c>
      <c r="O80" s="57"/>
    </row>
    <row r="81" spans="1:15" ht="15" hidden="1">
      <c r="A81" s="88"/>
      <c r="B81" s="171" t="s">
        <v>41</v>
      </c>
      <c r="C81" s="172"/>
      <c r="D81" s="69"/>
      <c r="E81" s="69"/>
      <c r="F81" s="69"/>
      <c r="G81" s="69"/>
      <c r="H81" s="70" t="str">
        <f>IF('[1]2a.  Simple Form Data Entry'!E130="","  ",'[1]2a.  Simple Form Data Entry'!E130)</f>
        <v xml:space="preserve">  </v>
      </c>
      <c r="I81" s="89">
        <f>'[1]2a.  Simple Form Data Entry'!L130</f>
        <v>0</v>
      </c>
      <c r="J81" s="89">
        <f>'[1]2a.  Simple Form Data Entry'!G130</f>
        <v>0</v>
      </c>
      <c r="K81" s="89">
        <f>'[1]2a.  Simple Form Data Entry'!H130</f>
        <v>0</v>
      </c>
      <c r="L81" s="89">
        <f>'[1]2a.  Simple Form Data Entry'!I130</f>
        <v>0</v>
      </c>
      <c r="M81" s="89">
        <f>'[1]2a.  Simple Form Data Entry'!J130</f>
        <v>0</v>
      </c>
      <c r="N81" s="101">
        <f>'[1]2a.  Simple Form Data Entry'!K130</f>
        <v>0</v>
      </c>
      <c r="O81" s="57"/>
    </row>
    <row r="82" spans="1:15" ht="15" hidden="1">
      <c r="A82" s="88"/>
      <c r="B82" s="169" t="s">
        <v>45</v>
      </c>
      <c r="C82" s="170"/>
      <c r="D82" s="69"/>
      <c r="E82" s="69"/>
      <c r="F82" s="69"/>
      <c r="G82" s="69"/>
      <c r="H82" s="70" t="str">
        <f>IF('[1]2a.  Simple Form Data Entry'!E131="","  ",'[1]2a.  Simple Form Data Entry'!E131)</f>
        <v xml:space="preserve">  </v>
      </c>
      <c r="I82" s="89">
        <f>'[1]2a.  Simple Form Data Entry'!L131</f>
        <v>0</v>
      </c>
      <c r="J82" s="89">
        <f>'[1]2a.  Simple Form Data Entry'!G131</f>
        <v>0</v>
      </c>
      <c r="K82" s="89">
        <f>'[1]2a.  Simple Form Data Entry'!H131</f>
        <v>0</v>
      </c>
      <c r="L82" s="89">
        <f>'[1]2a.  Simple Form Data Entry'!I131</f>
        <v>0</v>
      </c>
      <c r="M82" s="89">
        <f>'[1]2a.  Simple Form Data Entry'!J131</f>
        <v>0</v>
      </c>
      <c r="N82" s="101">
        <f>'[1]2a.  Simple Form Data Entry'!K131</f>
        <v>0</v>
      </c>
      <c r="O82" s="57"/>
    </row>
    <row r="83" spans="1:15" ht="15" hidden="1">
      <c r="A83" s="88"/>
      <c r="B83" s="148" t="s">
        <v>43</v>
      </c>
      <c r="C83" s="149"/>
      <c r="D83" s="69"/>
      <c r="E83" s="69"/>
      <c r="F83" s="69"/>
      <c r="G83" s="69"/>
      <c r="H83" s="70" t="str">
        <f>IF('[1]2a.  Simple Form Data Entry'!E132="","  ",'[1]2a.  Simple Form Data Entry'!E132)</f>
        <v xml:space="preserve">  </v>
      </c>
      <c r="I83" s="89">
        <f>'[1]2a.  Simple Form Data Entry'!L132</f>
        <v>0</v>
      </c>
      <c r="J83" s="89">
        <f>'[1]2a.  Simple Form Data Entry'!G132</f>
        <v>0</v>
      </c>
      <c r="K83" s="89">
        <f>'[1]2a.  Simple Form Data Entry'!H132</f>
        <v>0</v>
      </c>
      <c r="L83" s="89">
        <f>'[1]2a.  Simple Form Data Entry'!I132</f>
        <v>0</v>
      </c>
      <c r="M83" s="89">
        <f>'[1]2a.  Simple Form Data Entry'!J132</f>
        <v>0</v>
      </c>
      <c r="N83" s="101">
        <f>'[1]2a.  Simple Form Data Entry'!K132</f>
        <v>0</v>
      </c>
      <c r="O83" s="57"/>
    </row>
    <row r="84" spans="1:15" ht="15" hidden="1">
      <c r="A84" s="72"/>
      <c r="B84" s="73"/>
      <c r="C84" s="74" t="s">
        <v>44</v>
      </c>
      <c r="D84" s="75"/>
      <c r="E84" s="75"/>
      <c r="F84" s="75"/>
      <c r="G84" s="75"/>
      <c r="H84" s="76"/>
      <c r="I84" s="77">
        <f aca="true" t="shared" si="7" ref="I84:N84">SUM(I77:I83)</f>
        <v>0</v>
      </c>
      <c r="J84" s="77">
        <f t="shared" si="7"/>
        <v>0</v>
      </c>
      <c r="K84" s="77">
        <f t="shared" si="7"/>
        <v>0</v>
      </c>
      <c r="L84" s="77">
        <f t="shared" si="7"/>
        <v>0</v>
      </c>
      <c r="M84" s="77">
        <f t="shared" si="7"/>
        <v>0</v>
      </c>
      <c r="N84" s="78">
        <f t="shared" si="7"/>
        <v>0</v>
      </c>
      <c r="O84" s="57"/>
    </row>
    <row r="85" spans="1:15" ht="3" customHeight="1" hidden="1">
      <c r="A85" s="96"/>
      <c r="B85" s="97"/>
      <c r="C85" s="19"/>
      <c r="D85" s="81"/>
      <c r="E85" s="81"/>
      <c r="F85" s="81"/>
      <c r="G85" s="81"/>
      <c r="H85" s="91"/>
      <c r="I85" s="92"/>
      <c r="J85" s="93"/>
      <c r="K85" s="93"/>
      <c r="L85" s="94"/>
      <c r="M85" s="93"/>
      <c r="N85" s="95"/>
      <c r="O85" s="57"/>
    </row>
    <row r="86" spans="1:15" ht="15" hidden="1">
      <c r="A86" s="98" t="str">
        <f>IF('[1]2a.  Simple Form Data Entry'!E135="","   ",'[1]2a.  Simple Form Data Entry'!E135)</f>
        <v xml:space="preserve">   </v>
      </c>
      <c r="B86" s="99"/>
      <c r="C86" s="100"/>
      <c r="D86" s="33" t="str">
        <f>IF(A86="   ","   ",IF(A86='[1]2a.  Simple Form Data Entry'!$G$21,'[1]2a.  Simple Form Data Entry'!J$21,IF(A86='[1]2a.  Simple Form Data Entry'!$G$22,'[1]2a.  Simple Form Data Entry'!J$22,IF(A86='[1]2a.  Simple Form Data Entry'!$G$23,'[1]2a.  Simple Form Data Entry'!J$23,IF(A86='[1]2a.  Simple Form Data Entry'!$G$24,'[1]2a.  Simple Form Data Entry'!$J$24,IF(A86='[1]2a.  Simple Form Data Entry'!$G$25,'[1]2a.  Simple Form Data Entry'!J$25,IF(A86='[1]2a.  Simple Form Data Entry'!$G$26,'[1]2a.  Simple Form Data Entry'!J$26,"   ")))))))</f>
        <v xml:space="preserve">   </v>
      </c>
      <c r="E86" s="34" t="str">
        <f>IF(A86="   ","   ",IF(A86='[1]2a.  Simple Form Data Entry'!$G$21,'[1]2a.  Simple Form Data Entry'!K$21,IF(A86='[1]2a.  Simple Form Data Entry'!$G$22,'[1]2a.  Simple Form Data Entry'!K$22,IF(A86='[1]2a.  Simple Form Data Entry'!$G$23,'[1]2a.  Simple Form Data Entry'!K$23,IF(A86='[1]2a.  Simple Form Data Entry'!$G$24,'[1]2a.  Simple Form Data Entry'!$K$24,IF(A86='[1]2a.  Simple Form Data Entry'!G$25,'[1]2a.  Simple Form Data Entry'!K$25,IF(A86='[1]2a.  Simple Form Data Entry'!G$26,'[1]2a.  Simple Form Data Entry'!K$26,"   ")))))))</f>
        <v xml:space="preserve">   </v>
      </c>
      <c r="F86" s="33" t="str">
        <f>IF(A86="   ","   ",IF(A86='[1]2a.  Simple Form Data Entry'!$G$21,'[1]2a.  Simple Form Data Entry'!L$21,IF(A86='[1]2a.  Simple Form Data Entry'!$G$22,'[1]2a.  Simple Form Data Entry'!L$22,IF(A86='[1]2a.  Simple Form Data Entry'!$G$23,'[1]2a.  Simple Form Data Entry'!L$23,IF(A86='[1]2a.  Simple Form Data Entry'!$G$24,'[1]2a.  Simple Form Data Entry'!$L$24,IF(A86='[1]2a.  Simple Form Data Entry'!$G$25,'[1]2a.  Simple Form Data Entry'!$L$25,IF(A86='[1]2a.  Simple Form Data Entry'!$G$26,'[1]2a.  Simple Form Data Entry'!$L$26,"   ")))))))</f>
        <v xml:space="preserve">   </v>
      </c>
      <c r="G86" s="60" t="str">
        <f>IF('[1]2a.  Simple Form Data Entry'!I135="","   ",'[1]2a.  Simple Form Data Entry'!I135)</f>
        <v xml:space="preserve"> </v>
      </c>
      <c r="H86" s="45"/>
      <c r="I86" s="85"/>
      <c r="J86" s="86"/>
      <c r="K86" s="86"/>
      <c r="L86" s="86"/>
      <c r="M86" s="86"/>
      <c r="N86" s="87"/>
      <c r="O86" s="57"/>
    </row>
    <row r="87" spans="1:15" ht="15" hidden="1">
      <c r="A87" s="88"/>
      <c r="B87" s="67" t="s">
        <v>37</v>
      </c>
      <c r="C87" s="68"/>
      <c r="D87" s="69"/>
      <c r="E87" s="69"/>
      <c r="F87" s="69"/>
      <c r="G87" s="69"/>
      <c r="H87" s="70" t="str">
        <f>IF('[1]2a.  Simple Form Data Entry'!E137="","  ",'[1]2a.  Simple Form Data Entry'!E137)</f>
        <v xml:space="preserve">  </v>
      </c>
      <c r="I87" s="89">
        <f>'[1]2a.  Simple Form Data Entry'!L137</f>
        <v>0</v>
      </c>
      <c r="J87" s="89">
        <f>'[1]2a.  Simple Form Data Entry'!G137</f>
        <v>0</v>
      </c>
      <c r="K87" s="89">
        <f>'[1]2a.  Simple Form Data Entry'!H137</f>
        <v>0</v>
      </c>
      <c r="L87" s="89">
        <f>'[1]2a.  Simple Form Data Entry'!I137</f>
        <v>0</v>
      </c>
      <c r="M87" s="89">
        <f>'[1]2a.  Simple Form Data Entry'!J137</f>
        <v>0</v>
      </c>
      <c r="N87" s="101">
        <f>'[1]2a.  Simple Form Data Entry'!K137</f>
        <v>0</v>
      </c>
      <c r="O87" s="57"/>
    </row>
    <row r="88" spans="1:15" ht="15" hidden="1">
      <c r="A88" s="88"/>
      <c r="B88" s="67" t="s">
        <v>38</v>
      </c>
      <c r="C88" s="68"/>
      <c r="D88" s="69"/>
      <c r="E88" s="69"/>
      <c r="F88" s="69"/>
      <c r="G88" s="69"/>
      <c r="H88" s="70" t="str">
        <f>IF('[1]2a.  Simple Form Data Entry'!E138="","  ",'[1]2a.  Simple Form Data Entry'!E138)</f>
        <v xml:space="preserve">  </v>
      </c>
      <c r="I88" s="89">
        <f>'[1]2a.  Simple Form Data Entry'!L138</f>
        <v>0</v>
      </c>
      <c r="J88" s="89">
        <f>'[1]2a.  Simple Form Data Entry'!G138</f>
        <v>0</v>
      </c>
      <c r="K88" s="89">
        <f>'[1]2a.  Simple Form Data Entry'!H138</f>
        <v>0</v>
      </c>
      <c r="L88" s="89">
        <f>'[1]2a.  Simple Form Data Entry'!I138</f>
        <v>0</v>
      </c>
      <c r="M88" s="89">
        <f>'[1]2a.  Simple Form Data Entry'!J138</f>
        <v>0</v>
      </c>
      <c r="N88" s="101">
        <f>'[1]2a.  Simple Form Data Entry'!K138</f>
        <v>0</v>
      </c>
      <c r="O88" s="57"/>
    </row>
    <row r="89" spans="1:15" ht="15" hidden="1">
      <c r="A89" s="88"/>
      <c r="B89" s="67" t="s">
        <v>39</v>
      </c>
      <c r="C89" s="68"/>
      <c r="D89" s="69"/>
      <c r="E89" s="69"/>
      <c r="F89" s="69"/>
      <c r="G89" s="69"/>
      <c r="H89" s="70" t="str">
        <f>IF('[1]2a.  Simple Form Data Entry'!E139="","  ",'[1]2a.  Simple Form Data Entry'!E139)</f>
        <v xml:space="preserve">  </v>
      </c>
      <c r="I89" s="89">
        <f>'[1]2a.  Simple Form Data Entry'!L139</f>
        <v>0</v>
      </c>
      <c r="J89" s="89">
        <f>'[1]2a.  Simple Form Data Entry'!G139</f>
        <v>0</v>
      </c>
      <c r="K89" s="89">
        <f>'[1]2a.  Simple Form Data Entry'!H139</f>
        <v>0</v>
      </c>
      <c r="L89" s="89">
        <f>'[1]2a.  Simple Form Data Entry'!I139</f>
        <v>0</v>
      </c>
      <c r="M89" s="89">
        <f>'[1]2a.  Simple Form Data Entry'!J139</f>
        <v>0</v>
      </c>
      <c r="N89" s="101">
        <f>'[1]2a.  Simple Form Data Entry'!K139</f>
        <v>0</v>
      </c>
      <c r="O89" s="57"/>
    </row>
    <row r="90" spans="1:15" ht="15" hidden="1">
      <c r="A90" s="88"/>
      <c r="B90" s="169" t="s">
        <v>40</v>
      </c>
      <c r="C90" s="170"/>
      <c r="D90" s="69"/>
      <c r="E90" s="69"/>
      <c r="F90" s="69"/>
      <c r="G90" s="69"/>
      <c r="H90" s="70" t="str">
        <f>IF('[1]2a.  Simple Form Data Entry'!E140="","  ",'[1]2a.  Simple Form Data Entry'!E140)</f>
        <v xml:space="preserve">  </v>
      </c>
      <c r="I90" s="89">
        <f>'[1]2a.  Simple Form Data Entry'!L140</f>
        <v>0</v>
      </c>
      <c r="J90" s="89">
        <f>'[1]2a.  Simple Form Data Entry'!G140</f>
        <v>0</v>
      </c>
      <c r="K90" s="89">
        <f>'[1]2a.  Simple Form Data Entry'!H140</f>
        <v>0</v>
      </c>
      <c r="L90" s="89">
        <f>'[1]2a.  Simple Form Data Entry'!I140</f>
        <v>0</v>
      </c>
      <c r="M90" s="89">
        <f>'[1]2a.  Simple Form Data Entry'!J140</f>
        <v>0</v>
      </c>
      <c r="N90" s="101">
        <f>'[1]2a.  Simple Form Data Entry'!K140</f>
        <v>0</v>
      </c>
      <c r="O90" s="57"/>
    </row>
    <row r="91" spans="1:15" ht="15" hidden="1">
      <c r="A91" s="88"/>
      <c r="B91" s="171" t="s">
        <v>41</v>
      </c>
      <c r="C91" s="172"/>
      <c r="D91" s="69"/>
      <c r="E91" s="69"/>
      <c r="F91" s="69"/>
      <c r="G91" s="69"/>
      <c r="H91" s="70" t="str">
        <f>IF('[1]2a.  Simple Form Data Entry'!E141="","  ",'[1]2a.  Simple Form Data Entry'!E141)</f>
        <v xml:space="preserve">  </v>
      </c>
      <c r="I91" s="89">
        <f>'[1]2a.  Simple Form Data Entry'!L141</f>
        <v>0</v>
      </c>
      <c r="J91" s="89">
        <f>'[1]2a.  Simple Form Data Entry'!G141</f>
        <v>0</v>
      </c>
      <c r="K91" s="89">
        <f>'[1]2a.  Simple Form Data Entry'!H141</f>
        <v>0</v>
      </c>
      <c r="L91" s="89">
        <f>'[1]2a.  Simple Form Data Entry'!I141</f>
        <v>0</v>
      </c>
      <c r="M91" s="89">
        <f>'[1]2a.  Simple Form Data Entry'!J141</f>
        <v>0</v>
      </c>
      <c r="N91" s="101">
        <f>'[1]2a.  Simple Form Data Entry'!K141</f>
        <v>0</v>
      </c>
      <c r="O91" s="57"/>
    </row>
    <row r="92" spans="1:15" ht="15" hidden="1">
      <c r="A92" s="88"/>
      <c r="B92" s="169" t="s">
        <v>45</v>
      </c>
      <c r="C92" s="170"/>
      <c r="D92" s="69"/>
      <c r="E92" s="69"/>
      <c r="F92" s="69"/>
      <c r="G92" s="69"/>
      <c r="H92" s="70" t="str">
        <f>IF('[1]2a.  Simple Form Data Entry'!E142="","  ",'[1]2a.  Simple Form Data Entry'!E142)</f>
        <v xml:space="preserve">  </v>
      </c>
      <c r="I92" s="89">
        <f>'[1]2a.  Simple Form Data Entry'!L142</f>
        <v>0</v>
      </c>
      <c r="J92" s="89">
        <f>'[1]2a.  Simple Form Data Entry'!G142</f>
        <v>0</v>
      </c>
      <c r="K92" s="89">
        <f>'[1]2a.  Simple Form Data Entry'!H142</f>
        <v>0</v>
      </c>
      <c r="L92" s="89">
        <f>'[1]2a.  Simple Form Data Entry'!I142</f>
        <v>0</v>
      </c>
      <c r="M92" s="89">
        <f>'[1]2a.  Simple Form Data Entry'!J142</f>
        <v>0</v>
      </c>
      <c r="N92" s="101">
        <f>'[1]2a.  Simple Form Data Entry'!K142</f>
        <v>0</v>
      </c>
      <c r="O92" s="57"/>
    </row>
    <row r="93" spans="1:15" ht="15" hidden="1">
      <c r="A93" s="88"/>
      <c r="B93" s="148" t="s">
        <v>43</v>
      </c>
      <c r="C93" s="149"/>
      <c r="D93" s="69"/>
      <c r="E93" s="69"/>
      <c r="F93" s="69"/>
      <c r="G93" s="69"/>
      <c r="H93" s="102" t="str">
        <f>IF('[1]2a.  Simple Form Data Entry'!E143="","  ",'[1]2a.  Simple Form Data Entry'!E143)</f>
        <v xml:space="preserve">  </v>
      </c>
      <c r="I93" s="89">
        <f>'[1]2a.  Simple Form Data Entry'!L143</f>
        <v>0</v>
      </c>
      <c r="J93" s="89">
        <f>'[1]2a.  Simple Form Data Entry'!G143</f>
        <v>0</v>
      </c>
      <c r="K93" s="89">
        <f>'[1]2a.  Simple Form Data Entry'!H143</f>
        <v>0</v>
      </c>
      <c r="L93" s="89">
        <f>'[1]2a.  Simple Form Data Entry'!I143</f>
        <v>0</v>
      </c>
      <c r="M93" s="89">
        <f>'[1]2a.  Simple Form Data Entry'!J143</f>
        <v>0</v>
      </c>
      <c r="N93" s="101">
        <f>'[1]2a.  Simple Form Data Entry'!K143</f>
        <v>0</v>
      </c>
      <c r="O93" s="57"/>
    </row>
    <row r="94" spans="1:15" ht="12.75" customHeight="1" hidden="1">
      <c r="A94" s="72"/>
      <c r="B94" s="73"/>
      <c r="C94" s="74" t="s">
        <v>44</v>
      </c>
      <c r="D94" s="75"/>
      <c r="E94" s="75"/>
      <c r="F94" s="75"/>
      <c r="G94" s="75"/>
      <c r="H94" s="103"/>
      <c r="I94" s="77">
        <f aca="true" t="shared" si="8" ref="I94:N94">SUM(I87:I93)</f>
        <v>0</v>
      </c>
      <c r="J94" s="77">
        <f t="shared" si="8"/>
        <v>0</v>
      </c>
      <c r="K94" s="77">
        <f t="shared" si="8"/>
        <v>0</v>
      </c>
      <c r="L94" s="77">
        <f t="shared" si="8"/>
        <v>0</v>
      </c>
      <c r="M94" s="77">
        <f t="shared" si="8"/>
        <v>0</v>
      </c>
      <c r="N94" s="78">
        <f t="shared" si="8"/>
        <v>0</v>
      </c>
      <c r="O94" s="57"/>
    </row>
    <row r="95" spans="1:14" ht="3" customHeight="1">
      <c r="A95" s="104"/>
      <c r="B95" s="19"/>
      <c r="C95" s="19"/>
      <c r="D95" s="105"/>
      <c r="E95" s="105"/>
      <c r="F95" s="105"/>
      <c r="G95" s="106"/>
      <c r="H95" s="107"/>
      <c r="I95" s="108"/>
      <c r="J95" s="109"/>
      <c r="K95" s="109"/>
      <c r="L95" s="110"/>
      <c r="M95" s="109"/>
      <c r="N95" s="111"/>
    </row>
    <row r="96" spans="1:15" ht="15" thickBot="1">
      <c r="A96" s="48" t="s">
        <v>46</v>
      </c>
      <c r="B96" s="49"/>
      <c r="C96" s="49"/>
      <c r="D96" s="50"/>
      <c r="E96" s="50"/>
      <c r="F96" s="50"/>
      <c r="G96" s="112"/>
      <c r="H96" s="113"/>
      <c r="I96" s="52">
        <f aca="true" t="shared" si="9" ref="I96:N96">I74+I64+I54+I44+I84+I94</f>
        <v>0</v>
      </c>
      <c r="J96" s="52">
        <f t="shared" si="9"/>
        <v>3673467</v>
      </c>
      <c r="K96" s="52">
        <f t="shared" si="9"/>
        <v>643046.4615524188</v>
      </c>
      <c r="L96" s="52">
        <f t="shared" si="9"/>
        <v>495389.8167524188</v>
      </c>
      <c r="M96" s="52">
        <f t="shared" si="9"/>
        <v>497803.4726084188</v>
      </c>
      <c r="N96" s="53">
        <f t="shared" si="9"/>
        <v>6458240.608347513</v>
      </c>
      <c r="O96" s="114"/>
    </row>
    <row r="97" spans="1:15" ht="3" customHeight="1" thickBot="1">
      <c r="A97" s="19"/>
      <c r="B97" s="19"/>
      <c r="C97" s="19"/>
      <c r="D97" s="19"/>
      <c r="E97" s="19"/>
      <c r="F97" s="19"/>
      <c r="G97" s="115"/>
      <c r="H97" s="115"/>
      <c r="I97" s="115"/>
      <c r="J97" s="116"/>
      <c r="K97" s="116"/>
      <c r="L97" s="116"/>
      <c r="M97" s="116"/>
      <c r="N97" s="114"/>
      <c r="O97" s="114"/>
    </row>
    <row r="98" spans="1:15" ht="22.5" customHeight="1" thickBot="1" thickTop="1">
      <c r="A98" s="150" t="s">
        <v>47</v>
      </c>
      <c r="B98" s="150"/>
      <c r="C98" s="150"/>
      <c r="D98" s="150"/>
      <c r="E98" s="150"/>
      <c r="F98" s="150"/>
      <c r="G98" s="150"/>
      <c r="H98" s="150"/>
      <c r="I98" s="150"/>
      <c r="J98" s="150"/>
      <c r="K98" s="150"/>
      <c r="L98" s="150"/>
      <c r="M98" s="150"/>
      <c r="N98" s="150"/>
      <c r="O98" s="114"/>
    </row>
    <row r="99" spans="1:15" ht="3" customHeight="1" thickTop="1">
      <c r="A99" s="19"/>
      <c r="B99" s="19"/>
      <c r="C99" s="19"/>
      <c r="D99" s="19"/>
      <c r="E99" s="19"/>
      <c r="F99" s="19"/>
      <c r="G99" s="115"/>
      <c r="H99" s="115"/>
      <c r="I99" s="115"/>
      <c r="J99" s="116"/>
      <c r="K99" s="116"/>
      <c r="L99" s="116"/>
      <c r="M99" s="116"/>
      <c r="N99" s="114"/>
      <c r="O99" s="114"/>
    </row>
    <row r="100" spans="1:15" ht="16">
      <c r="A100" s="21" t="s">
        <v>48</v>
      </c>
      <c r="B100" s="19"/>
      <c r="C100" s="19"/>
      <c r="D100" s="19"/>
      <c r="E100" s="19"/>
      <c r="F100" s="19"/>
      <c r="G100" s="115"/>
      <c r="H100" s="115"/>
      <c r="I100" s="115"/>
      <c r="J100" s="116"/>
      <c r="K100" s="116"/>
      <c r="L100" s="116"/>
      <c r="M100" s="116"/>
      <c r="N100" s="116"/>
      <c r="O100" s="116"/>
    </row>
    <row r="101" spans="1:15" ht="3" customHeight="1" thickBot="1">
      <c r="A101" s="19"/>
      <c r="B101" s="19"/>
      <c r="C101" s="19"/>
      <c r="D101" s="19"/>
      <c r="E101" s="19"/>
      <c r="F101" s="19"/>
      <c r="G101" s="115"/>
      <c r="H101" s="115"/>
      <c r="I101" s="115"/>
      <c r="J101" s="116"/>
      <c r="K101" s="116"/>
      <c r="L101" s="116"/>
      <c r="M101" s="116"/>
      <c r="N101" s="116"/>
      <c r="O101" s="116"/>
    </row>
    <row r="102" spans="1:15" ht="15" customHeight="1">
      <c r="A102" s="151" t="s">
        <v>19</v>
      </c>
      <c r="B102" s="152"/>
      <c r="C102" s="153"/>
      <c r="D102" s="157" t="s">
        <v>49</v>
      </c>
      <c r="E102" s="157" t="s">
        <v>35</v>
      </c>
      <c r="F102" s="159" t="s">
        <v>22</v>
      </c>
      <c r="G102" s="157" t="s">
        <v>23</v>
      </c>
      <c r="H102" s="161" t="s">
        <v>50</v>
      </c>
      <c r="I102" s="117" t="str">
        <f>'[1]2a.  Simple Form Data Entry'!I155</f>
        <v>NA</v>
      </c>
      <c r="J102" s="118">
        <f>'[1]2a.  Simple Form Data Entry'!G19</f>
        <v>2015</v>
      </c>
      <c r="K102" s="119">
        <f>'[1]2a.  Simple Form Data Entry'!H155</f>
        <v>2016</v>
      </c>
      <c r="L102" s="163" t="s">
        <v>51</v>
      </c>
      <c r="M102" s="164"/>
      <c r="N102" s="116"/>
      <c r="O102" s="116"/>
    </row>
    <row r="103" spans="1:15" ht="28" thickBot="1">
      <c r="A103" s="154"/>
      <c r="B103" s="155"/>
      <c r="C103" s="156"/>
      <c r="D103" s="158"/>
      <c r="E103" s="158"/>
      <c r="F103" s="160"/>
      <c r="G103" s="158"/>
      <c r="H103" s="162"/>
      <c r="I103" s="120" t="str">
        <f>'[1]2a.  Simple Form Data Entry'!I156</f>
        <v xml:space="preserve"> </v>
      </c>
      <c r="J103" s="121" t="s">
        <v>52</v>
      </c>
      <c r="K103" s="120" t="str">
        <f>'[1]2a.  Simple Form Data Entry'!H156</f>
        <v>Allocation Change</v>
      </c>
      <c r="L103" s="165" t="s">
        <v>53</v>
      </c>
      <c r="M103" s="166"/>
      <c r="N103" s="116"/>
      <c r="O103" s="116"/>
    </row>
    <row r="104" spans="1:15" ht="70.5" customHeight="1">
      <c r="A104" s="122" t="str">
        <f>IF('[1]2a.  Simple Form Data Entry'!C157="","   ",'[1]2a.  Simple Form Data Entry'!C157)</f>
        <v>DES/Facilities Management</v>
      </c>
      <c r="B104" s="32"/>
      <c r="C104" s="32"/>
      <c r="D104" s="33" t="str">
        <f>IF(A104="   ","   ",IF(A104='[1]2a.  Simple Form Data Entry'!$G$21,'[1]2a.  Simple Form Data Entry'!J$21,IF(A104='[1]2a.  Simple Form Data Entry'!$G$22,'[1]2a.  Simple Form Data Entry'!J$22,IF(A104='[1]2a.  Simple Form Data Entry'!$G$23,'[1]2a.  Simple Form Data Entry'!J$23,IF(A104='[1]2a.  Simple Form Data Entry'!$G$24,'[1]2a.  Simple Form Data Entry'!$J$24,IF(A104='[1]2a.  Simple Form Data Entry'!$G$25,'[1]2a.  Simple Form Data Entry'!J$25,IF(A104='[1]2a.  Simple Form Data Entry'!$G$26,'[1]2a.  Simple Form Data Entry'!J$26,"   ")))))))</f>
        <v>A60100</v>
      </c>
      <c r="E104" s="34" t="str">
        <f>IF(A104="   ","   ",IF(A104='[1]2a.  Simple Form Data Entry'!$G$21,'[1]2a.  Simple Form Data Entry'!K$21,IF(A104='[1]2a.  Simple Form Data Entry'!$G$22,'[1]2a.  Simple Form Data Entry'!K$22,IF(A104='[1]2a.  Simple Form Data Entry'!$G$23,'[1]2a.  Simple Form Data Entry'!K$23,IF(A104='[1]2a.  Simple Form Data Entry'!$G$24,'[1]2a.  Simple Form Data Entry'!$K$24,IF(A104='[1]2a.  Simple Form Data Entry'!G$25,'[1]2a.  Simple Form Data Entry'!K$25,IF(A104='[1]2a.  Simple Form Data Entry'!G$26,'[1]2a.  Simple Form Data Entry'!K$26,"   ")))))))</f>
        <v>DES</v>
      </c>
      <c r="F104" s="33">
        <f>IF(A104="   ","   ",IF(A104='[1]2a.  Simple Form Data Entry'!$G$21,'[1]2a.  Simple Form Data Entry'!L$21,IF(A104='[1]2a.  Simple Form Data Entry'!$G$22,'[1]2a.  Simple Form Data Entry'!L$22,IF(A104='[1]2a.  Simple Form Data Entry'!$G$23,'[1]2a.  Simple Form Data Entry'!L$23,IF(A104='[1]2a.  Simple Form Data Entry'!$G$24,'[1]2a.  Simple Form Data Entry'!$L$24,IF(A104='[1]2a.  Simple Form Data Entry'!G$25,'[1]2a.  Simple Form Data Entry'!L$25,IF(A104='[1]2a.  Simple Form Data Entry'!G$26,'[1]2a.  Simple Form Data Entry'!L$26,"   ")))))))</f>
        <v>5511</v>
      </c>
      <c r="G104" s="35" t="str">
        <f>IF('[1]2a.  Simple Form Data Entry'!C157="","   ",'[1]2a.  Simple Form Data Entry'!D157)</f>
        <v>NA</v>
      </c>
      <c r="H104" s="123" t="str">
        <f>'[1]2a.  Simple Form Data Entry'!C88</f>
        <v>(a)  The annual Gen Fd MMRF contrib, tenant specific FF&amp;E\move costs, and debt service are included here to show the total cost of the transaction but would not be part of the DES\FMD supplemental ordinance request in section 4.</v>
      </c>
      <c r="I104" s="124">
        <f>'[1]2a.  Simple Form Data Entry'!I157</f>
        <v>0</v>
      </c>
      <c r="J104" s="124">
        <f>'[1]2a.  Simple Form Data Entry'!G157</f>
        <v>0</v>
      </c>
      <c r="K104" s="124">
        <f>'[1]2a.  Simple Form Data Entry'!H157</f>
        <v>78111.84</v>
      </c>
      <c r="L104" s="167" t="str">
        <f>'[1]2a.  Simple Form Data Entry'!J157</f>
        <v>N\A</v>
      </c>
      <c r="M104" s="168"/>
      <c r="N104" s="116"/>
      <c r="O104" s="116"/>
    </row>
    <row r="105" spans="1:15" ht="15">
      <c r="A105" s="122" t="str">
        <f>IF('[1]2a.  Simple Form Data Entry'!C158="","   ",'[1]2a.  Simple Form Data Entry'!C158)</f>
        <v>Building Repair and Replacement CIP Fund</v>
      </c>
      <c r="B105" s="40"/>
      <c r="C105" s="40"/>
      <c r="D105" s="33" t="str">
        <f>IF(A105="   ","   ",IF(A105='[1]2a.  Simple Form Data Entry'!$G$21,'[1]2a.  Simple Form Data Entry'!J$21,IF(A105='[1]2a.  Simple Form Data Entry'!$G$22,'[1]2a.  Simple Form Data Entry'!J$22,IF(A105='[1]2a.  Simple Form Data Entry'!$G$23,'[1]2a.  Simple Form Data Entry'!J$23,IF(A105='[1]2a.  Simple Form Data Entry'!$G$24,'[1]2a.  Simple Form Data Entry'!$J$24,IF(A105='[1]2a.  Simple Form Data Entry'!$G$25,'[1]2a.  Simple Form Data Entry'!J$25,IF(A105='[1]2a.  Simple Form Data Entry'!$G$26,'[1]2a.  Simple Form Data Entry'!J$26,"   ")))))))</f>
        <v xml:space="preserve">   </v>
      </c>
      <c r="E105" s="34" t="str">
        <f>IF(A105="   ","   ",IF(A105='[1]2a.  Simple Form Data Entry'!$G$21,'[1]2a.  Simple Form Data Entry'!K$21,IF(A105='[1]2a.  Simple Form Data Entry'!$G$22,'[1]2a.  Simple Form Data Entry'!K$22,IF(A105='[1]2a.  Simple Form Data Entry'!$G$23,'[1]2a.  Simple Form Data Entry'!K$23,IF(A105='[1]2a.  Simple Form Data Entry'!$G$24,'[1]2a.  Simple Form Data Entry'!$K$24,IF(A105='[1]2a.  Simple Form Data Entry'!G$25,'[1]2a.  Simple Form Data Entry'!K$25,IF(A105='[1]2a.  Simple Form Data Entry'!G$26,'[1]2a.  Simple Form Data Entry'!K$26,"   ")))))))</f>
        <v xml:space="preserve">   </v>
      </c>
      <c r="F105" s="33" t="str">
        <f>IF(A105="   ","   ",IF(A105='[1]2a.  Simple Form Data Entry'!$G$21,'[1]2a.  Simple Form Data Entry'!L$21,IF(A105='[1]2a.  Simple Form Data Entry'!$G$22,'[1]2a.  Simple Form Data Entry'!L$22,IF(A105='[1]2a.  Simple Form Data Entry'!$G$23,'[1]2a.  Simple Form Data Entry'!L$23,IF(A105='[1]2a.  Simple Form Data Entry'!$G$24,'[1]2a.  Simple Form Data Entry'!$L$24,IF(A105='[1]2a.  Simple Form Data Entry'!G$25,'[1]2a.  Simple Form Data Entry'!L$25,IF(A105='[1]2a.  Simple Form Data Entry'!G$26,'[1]2a.  Simple Form Data Entry'!L$26,"   ")))))))</f>
        <v xml:space="preserve">   </v>
      </c>
      <c r="G105" s="35" t="str">
        <f>IF('[1]2a.  Simple Form Data Entry'!C158="","   ",'[1]2a.  Simple Form Data Entry'!D158)</f>
        <v>1125009</v>
      </c>
      <c r="H105" s="125"/>
      <c r="I105" s="124">
        <f>'[1]2a.  Simple Form Data Entry'!I158</f>
        <v>0</v>
      </c>
      <c r="J105" s="126">
        <f>'[1]2a.  Simple Form Data Entry'!G158</f>
        <v>3613467</v>
      </c>
      <c r="K105" s="126">
        <f>'[1]2a.  Simple Form Data Entry'!H158</f>
        <v>0</v>
      </c>
      <c r="L105" s="146">
        <f>'[1]2a.  Simple Form Data Entry'!J158</f>
        <v>3613467</v>
      </c>
      <c r="M105" s="147"/>
      <c r="N105" s="116"/>
      <c r="O105" s="116"/>
    </row>
    <row r="106" spans="1:15" ht="15" hidden="1">
      <c r="A106" s="122" t="str">
        <f>IF('[1]2a.  Simple Form Data Entry'!C159="","   ",'[1]2a.  Simple Form Data Entry'!C159)</f>
        <v xml:space="preserve">   </v>
      </c>
      <c r="B106" s="40"/>
      <c r="C106" s="40"/>
      <c r="D106" s="33" t="str">
        <f>IF(A106="   ","   ",IF(A106='[1]2a.  Simple Form Data Entry'!$G$21,'[1]2a.  Simple Form Data Entry'!J$21,IF(A106='[1]2a.  Simple Form Data Entry'!$G$22,'[1]2a.  Simple Form Data Entry'!J$22,IF(A106='[1]2a.  Simple Form Data Entry'!$G$23,'[1]2a.  Simple Form Data Entry'!J$23,IF(A106='[1]2a.  Simple Form Data Entry'!$G$24,'[1]2a.  Simple Form Data Entry'!$J$24,IF(A106='[1]2a.  Simple Form Data Entry'!$G$25,'[1]2a.  Simple Form Data Entry'!J$25,IF(A106='[1]2a.  Simple Form Data Entry'!$G$26,'[1]2a.  Simple Form Data Entry'!J$26,"   ")))))))</f>
        <v xml:space="preserve">   </v>
      </c>
      <c r="E106" s="34" t="str">
        <f>IF(A106="   ","   ",IF(A106='[1]2a.  Simple Form Data Entry'!$G$21,'[1]2a.  Simple Form Data Entry'!K$21,IF(A106='[1]2a.  Simple Form Data Entry'!$G$22,'[1]2a.  Simple Form Data Entry'!K$22,IF(A106='[1]2a.  Simple Form Data Entry'!$G$23,'[1]2a.  Simple Form Data Entry'!K$23,IF(A106='[1]2a.  Simple Form Data Entry'!$G$24,'[1]2a.  Simple Form Data Entry'!$K$24,IF(A106='[1]2a.  Simple Form Data Entry'!G$25,'[1]2a.  Simple Form Data Entry'!K$25,IF(A106='[1]2a.  Simple Form Data Entry'!G$26,'[1]2a.  Simple Form Data Entry'!K$26,"   ")))))))</f>
        <v xml:space="preserve">   </v>
      </c>
      <c r="F106" s="33" t="str">
        <f>IF(A106="   ","   ",IF(A106='[1]2a.  Simple Form Data Entry'!$G$21,'[1]2a.  Simple Form Data Entry'!L$21,IF(A106='[1]2a.  Simple Form Data Entry'!$G$22,'[1]2a.  Simple Form Data Entry'!L$22,IF(A106='[1]2a.  Simple Form Data Entry'!$G$23,'[1]2a.  Simple Form Data Entry'!L$23,IF(A106='[1]2a.  Simple Form Data Entry'!$G$24,'[1]2a.  Simple Form Data Entry'!$L$24,IF(A106='[1]2a.  Simple Form Data Entry'!G$25,'[1]2a.  Simple Form Data Entry'!L$25,IF(A106='[1]2a.  Simple Form Data Entry'!G$26,'[1]2a.  Simple Form Data Entry'!L$26,"   ")))))))</f>
        <v xml:space="preserve">   </v>
      </c>
      <c r="G106" s="35" t="str">
        <f>IF('[1]2a.  Simple Form Data Entry'!C159="","   ",'[1]2a.  Simple Form Data Entry'!D159)</f>
        <v xml:space="preserve">   </v>
      </c>
      <c r="H106" s="70" t="str">
        <f>IF('[1]2a.  Simple Form Data Entry'!E159=0,"  ",'[1]2a.  Simple Form Data Entry'!E159)</f>
        <v xml:space="preserve">  </v>
      </c>
      <c r="I106" s="124">
        <f>'[1]2a.  Simple Form Data Entry'!I159</f>
        <v>0</v>
      </c>
      <c r="J106" s="126">
        <f>'[1]2a.  Simple Form Data Entry'!G159</f>
        <v>0</v>
      </c>
      <c r="K106" s="126">
        <f>'[1]2a.  Simple Form Data Entry'!H159</f>
        <v>0</v>
      </c>
      <c r="L106" s="146">
        <f>'[1]2a.  Simple Form Data Entry'!J159</f>
        <v>0</v>
      </c>
      <c r="M106" s="147"/>
      <c r="N106" s="116"/>
      <c r="O106" s="116"/>
    </row>
    <row r="107" spans="1:15" ht="15" hidden="1">
      <c r="A107" s="122" t="str">
        <f>IF('[1]2a.  Simple Form Data Entry'!C160="","   ",'[1]2a.  Simple Form Data Entry'!C160)</f>
        <v xml:space="preserve">   </v>
      </c>
      <c r="B107" s="40"/>
      <c r="C107" s="40"/>
      <c r="D107" s="33" t="str">
        <f>IF(A107="   ","   ",IF(A107='[1]2a.  Simple Form Data Entry'!$G$21,'[1]2a.  Simple Form Data Entry'!J$21,IF(A107='[1]2a.  Simple Form Data Entry'!$G$22,'[1]2a.  Simple Form Data Entry'!J$22,IF(A107='[1]2a.  Simple Form Data Entry'!$G$23,'[1]2a.  Simple Form Data Entry'!J$23,IF(A107='[1]2a.  Simple Form Data Entry'!$G$24,'[1]2a.  Simple Form Data Entry'!$J$24,IF(A107='[1]2a.  Simple Form Data Entry'!$G$25,'[1]2a.  Simple Form Data Entry'!J$25,IF(A107='[1]2a.  Simple Form Data Entry'!$G$26,'[1]2a.  Simple Form Data Entry'!J$26,"   ")))))))</f>
        <v xml:space="preserve">   </v>
      </c>
      <c r="E107" s="34" t="str">
        <f>IF(A107="   ","   ",IF(A107='[1]2a.  Simple Form Data Entry'!$G$21,'[1]2a.  Simple Form Data Entry'!K$21,IF(A107='[1]2a.  Simple Form Data Entry'!$G$22,'[1]2a.  Simple Form Data Entry'!K$22,IF(A107='[1]2a.  Simple Form Data Entry'!$G$23,'[1]2a.  Simple Form Data Entry'!K$23,IF(A107='[1]2a.  Simple Form Data Entry'!$G$24,'[1]2a.  Simple Form Data Entry'!$K$24,IF(A107='[1]2a.  Simple Form Data Entry'!G$25,'[1]2a.  Simple Form Data Entry'!K$25,IF(A107='[1]2a.  Simple Form Data Entry'!G$26,'[1]2a.  Simple Form Data Entry'!K$26,"   ")))))))</f>
        <v xml:space="preserve">   </v>
      </c>
      <c r="F107" s="33" t="str">
        <f>IF(A107="   ","   ",IF(A107='[1]2a.  Simple Form Data Entry'!$G$21,'[1]2a.  Simple Form Data Entry'!L$21,IF(A107='[1]2a.  Simple Form Data Entry'!$G$22,'[1]2a.  Simple Form Data Entry'!L$22,IF(A107='[1]2a.  Simple Form Data Entry'!$G$23,'[1]2a.  Simple Form Data Entry'!L$23,IF(A107='[1]2a.  Simple Form Data Entry'!$G$24,'[1]2a.  Simple Form Data Entry'!$L$24,IF(A107='[1]2a.  Simple Form Data Entry'!G$25,'[1]2a.  Simple Form Data Entry'!L$25,IF(A107='[1]2a.  Simple Form Data Entry'!G$26,'[1]2a.  Simple Form Data Entry'!L$26,"   ")))))))</f>
        <v xml:space="preserve">   </v>
      </c>
      <c r="G107" s="35" t="str">
        <f>IF('[1]2a.  Simple Form Data Entry'!C160="","   ",'[1]2a.  Simple Form Data Entry'!D160)</f>
        <v xml:space="preserve">   </v>
      </c>
      <c r="H107" s="70" t="str">
        <f>IF('[1]2a.  Simple Form Data Entry'!E160=0,"  ",'[1]2a.  Simple Form Data Entry'!E160)</f>
        <v xml:space="preserve">  </v>
      </c>
      <c r="I107" s="124">
        <f>'[1]2a.  Simple Form Data Entry'!I160</f>
        <v>0</v>
      </c>
      <c r="J107" s="126">
        <f>'[1]2a.  Simple Form Data Entry'!G160</f>
        <v>0</v>
      </c>
      <c r="K107" s="126">
        <f>'[1]2a.  Simple Form Data Entry'!H160</f>
        <v>0</v>
      </c>
      <c r="L107" s="146">
        <f>'[1]2a.  Simple Form Data Entry'!J160</f>
        <v>0</v>
      </c>
      <c r="M107" s="147"/>
      <c r="N107" s="116"/>
      <c r="O107" s="116"/>
    </row>
    <row r="108" spans="1:15" ht="15" hidden="1">
      <c r="A108" s="122" t="str">
        <f>IF('[1]2a.  Simple Form Data Entry'!C161="","   ",'[1]2a.  Simple Form Data Entry'!C161)</f>
        <v xml:space="preserve">   </v>
      </c>
      <c r="B108" s="40"/>
      <c r="C108" s="40"/>
      <c r="D108" s="33" t="str">
        <f>IF(A108="   ","   ",IF(A108='[1]2a.  Simple Form Data Entry'!$G$21,'[1]2a.  Simple Form Data Entry'!J$21,IF(A108='[1]2a.  Simple Form Data Entry'!$G$22,'[1]2a.  Simple Form Data Entry'!J$22,IF(A108='[1]2a.  Simple Form Data Entry'!$G$23,'[1]2a.  Simple Form Data Entry'!J$23,IF(A108='[1]2a.  Simple Form Data Entry'!$G$24,'[1]2a.  Simple Form Data Entry'!$J$24,IF(A108='[1]2a.  Simple Form Data Entry'!$G$25,'[1]2a.  Simple Form Data Entry'!J$25,IF(A108='[1]2a.  Simple Form Data Entry'!$G$26,'[1]2a.  Simple Form Data Entry'!J$26,"   ")))))))</f>
        <v xml:space="preserve">   </v>
      </c>
      <c r="E108" s="34" t="str">
        <f>IF(A108="   ","   ",IF(A108='[1]2a.  Simple Form Data Entry'!$G$21,'[1]2a.  Simple Form Data Entry'!K$21,IF(A108='[1]2a.  Simple Form Data Entry'!$G$22,'[1]2a.  Simple Form Data Entry'!K$22,IF(A108='[1]2a.  Simple Form Data Entry'!$G$23,'[1]2a.  Simple Form Data Entry'!K$23,IF(A108='[1]2a.  Simple Form Data Entry'!$G$24,'[1]2a.  Simple Form Data Entry'!$K$24,IF(A108='[1]2a.  Simple Form Data Entry'!G$25,'[1]2a.  Simple Form Data Entry'!K$25,IF(A108='[1]2a.  Simple Form Data Entry'!G$26,'[1]2a.  Simple Form Data Entry'!K$26,"   ")))))))</f>
        <v xml:space="preserve">   </v>
      </c>
      <c r="F108" s="33" t="str">
        <f>IF(A108="   ","   ",IF(A108='[1]2a.  Simple Form Data Entry'!$G$21,'[1]2a.  Simple Form Data Entry'!L$21,IF(A108='[1]2a.  Simple Form Data Entry'!$G$22,'[1]2a.  Simple Form Data Entry'!L$22,IF(A108='[1]2a.  Simple Form Data Entry'!$G$23,'[1]2a.  Simple Form Data Entry'!L$23,IF(A108='[1]2a.  Simple Form Data Entry'!$G$24,'[1]2a.  Simple Form Data Entry'!$L$24,IF(A108='[1]2a.  Simple Form Data Entry'!G$25,'[1]2a.  Simple Form Data Entry'!L$25,IF(A108='[1]2a.  Simple Form Data Entry'!G$26,'[1]2a.  Simple Form Data Entry'!L$26,"   ")))))))</f>
        <v xml:space="preserve">   </v>
      </c>
      <c r="G108" s="35" t="str">
        <f>IF('[1]2a.  Simple Form Data Entry'!C161="","   ",'[1]2a.  Simple Form Data Entry'!D161)</f>
        <v xml:space="preserve">   </v>
      </c>
      <c r="H108" s="70" t="str">
        <f>IF('[1]2a.  Simple Form Data Entry'!E161=0,"  ",'[1]2a.  Simple Form Data Entry'!E161)</f>
        <v xml:space="preserve">  </v>
      </c>
      <c r="I108" s="124">
        <f>'[1]2a.  Simple Form Data Entry'!I161</f>
        <v>0</v>
      </c>
      <c r="J108" s="126">
        <f>'[1]2a.  Simple Form Data Entry'!G161</f>
        <v>0</v>
      </c>
      <c r="K108" s="126">
        <f>'[1]2a.  Simple Form Data Entry'!H161</f>
        <v>0</v>
      </c>
      <c r="L108" s="146">
        <f>'[1]2a.  Simple Form Data Entry'!J161</f>
        <v>0</v>
      </c>
      <c r="M108" s="147"/>
      <c r="N108" s="116"/>
      <c r="O108" s="116"/>
    </row>
    <row r="109" spans="1:15" ht="15" hidden="1">
      <c r="A109" s="122" t="str">
        <f>IF('[1]2a.  Simple Form Data Entry'!C162="","   ",'[1]2a.  Simple Form Data Entry'!C162)</f>
        <v xml:space="preserve">   </v>
      </c>
      <c r="B109" s="40"/>
      <c r="C109" s="40"/>
      <c r="D109" s="33" t="str">
        <f>IF(A109="   ","   ",IF(A109='[1]2a.  Simple Form Data Entry'!$G$21,'[1]2a.  Simple Form Data Entry'!J$21,IF(A109='[1]2a.  Simple Form Data Entry'!$G$22,'[1]2a.  Simple Form Data Entry'!J$22,IF(A109='[1]2a.  Simple Form Data Entry'!$G$23,'[1]2a.  Simple Form Data Entry'!J$23,IF(A109='[1]2a.  Simple Form Data Entry'!$G$24,'[1]2a.  Simple Form Data Entry'!$J$24,IF(A109='[1]2a.  Simple Form Data Entry'!$G$25,'[1]2a.  Simple Form Data Entry'!J$25,IF(A109='[1]2a.  Simple Form Data Entry'!$G$26,'[1]2a.  Simple Form Data Entry'!J$26,"   ")))))))</f>
        <v xml:space="preserve">   </v>
      </c>
      <c r="E109" s="34" t="str">
        <f>IF(A109="   ","   ",IF(A109='[1]2a.  Simple Form Data Entry'!$G$21,'[1]2a.  Simple Form Data Entry'!K$21,IF(A109='[1]2a.  Simple Form Data Entry'!$G$22,'[1]2a.  Simple Form Data Entry'!K$22,IF(A109='[1]2a.  Simple Form Data Entry'!$G$23,'[1]2a.  Simple Form Data Entry'!K$23,IF(A109='[1]2a.  Simple Form Data Entry'!$G$24,'[1]2a.  Simple Form Data Entry'!$K$24,IF(A109='[1]2a.  Simple Form Data Entry'!G$25,'[1]2a.  Simple Form Data Entry'!K$25,IF(A109='[1]2a.  Simple Form Data Entry'!G$26,'[1]2a.  Simple Form Data Entry'!K$26,"   ")))))))</f>
        <v xml:space="preserve">   </v>
      </c>
      <c r="F109" s="33" t="str">
        <f>IF(A109="   ","   ",IF(A109='[1]2a.  Simple Form Data Entry'!$G$21,'[1]2a.  Simple Form Data Entry'!L$21,IF(A109='[1]2a.  Simple Form Data Entry'!$G$22,'[1]2a.  Simple Form Data Entry'!L$22,IF(A109='[1]2a.  Simple Form Data Entry'!$G$23,'[1]2a.  Simple Form Data Entry'!L$23,IF(A109='[1]2a.  Simple Form Data Entry'!$G$24,'[1]2a.  Simple Form Data Entry'!$L$24,IF(A109='[1]2a.  Simple Form Data Entry'!G$25,'[1]2a.  Simple Form Data Entry'!L$25,IF(A109='[1]2a.  Simple Form Data Entry'!G$26,'[1]2a.  Simple Form Data Entry'!L$26,"   ")))))))</f>
        <v xml:space="preserve">   </v>
      </c>
      <c r="G109" s="35" t="str">
        <f>IF('[1]2a.  Simple Form Data Entry'!C162="","   ",'[1]2a.  Simple Form Data Entry'!D162)</f>
        <v xml:space="preserve">   </v>
      </c>
      <c r="H109" s="70" t="str">
        <f>IF('[1]2a.  Simple Form Data Entry'!E162=0,"  ",'[1]2a.  Simple Form Data Entry'!E162)</f>
        <v xml:space="preserve">  </v>
      </c>
      <c r="I109" s="124">
        <f>'[1]2a.  Simple Form Data Entry'!I162</f>
        <v>0</v>
      </c>
      <c r="J109" s="126">
        <f>'[1]2a.  Simple Form Data Entry'!G162</f>
        <v>0</v>
      </c>
      <c r="K109" s="126">
        <f>'[1]2a.  Simple Form Data Entry'!H162</f>
        <v>0</v>
      </c>
      <c r="L109" s="146">
        <f>'[1]2a.  Simple Form Data Entry'!J162</f>
        <v>0</v>
      </c>
      <c r="M109" s="147"/>
      <c r="N109" s="116"/>
      <c r="O109" s="116"/>
    </row>
    <row r="110" spans="1:15" ht="15" thickBot="1">
      <c r="A110" s="48"/>
      <c r="B110" s="49"/>
      <c r="C110" s="127" t="s">
        <v>33</v>
      </c>
      <c r="D110" s="128"/>
      <c r="E110" s="128"/>
      <c r="F110" s="128"/>
      <c r="G110" s="128"/>
      <c r="H110" s="129"/>
      <c r="I110" s="130">
        <f>SUM(I104:I109)</f>
        <v>0</v>
      </c>
      <c r="J110" s="130">
        <f>SUM(J104:J109)</f>
        <v>3613467</v>
      </c>
      <c r="K110" s="130">
        <f>SUM(K104:K109)</f>
        <v>78111.84</v>
      </c>
      <c r="L110" s="141">
        <f>SUM(L104:M109)</f>
        <v>3613467</v>
      </c>
      <c r="M110" s="142"/>
      <c r="N110" s="116"/>
      <c r="O110" s="116"/>
    </row>
    <row r="111" spans="1:15" ht="3" customHeight="1">
      <c r="A111" s="19"/>
      <c r="B111" s="19"/>
      <c r="C111" s="19"/>
      <c r="D111" s="19"/>
      <c r="E111" s="19"/>
      <c r="F111" s="19"/>
      <c r="G111" s="115"/>
      <c r="H111" s="115"/>
      <c r="I111" s="115"/>
      <c r="J111" s="116"/>
      <c r="K111" s="116"/>
      <c r="L111" s="116"/>
      <c r="M111" s="116"/>
      <c r="N111" s="116"/>
      <c r="O111" s="116"/>
    </row>
    <row r="112" spans="1:15" ht="15">
      <c r="A112" s="18" t="s">
        <v>54</v>
      </c>
      <c r="B112" s="18"/>
      <c r="C112" s="18"/>
      <c r="D112" s="18"/>
      <c r="E112" s="18"/>
      <c r="F112" s="18"/>
      <c r="G112" s="18"/>
      <c r="H112" s="18"/>
      <c r="I112" s="18"/>
      <c r="J112" s="54"/>
      <c r="K112" s="54"/>
      <c r="L112" s="54"/>
      <c r="M112" s="54"/>
      <c r="N112" s="114"/>
      <c r="O112" s="114"/>
    </row>
    <row r="113" spans="1:15" ht="15">
      <c r="A113" s="131" t="s">
        <v>55</v>
      </c>
      <c r="B113" s="18" t="s">
        <v>56</v>
      </c>
      <c r="C113" s="18"/>
      <c r="D113" s="18"/>
      <c r="E113" s="18"/>
      <c r="F113" s="18"/>
      <c r="G113" s="18"/>
      <c r="H113" s="18"/>
      <c r="I113" s="18"/>
      <c r="J113" s="54"/>
      <c r="K113" s="54"/>
      <c r="L113" s="54"/>
      <c r="M113" s="54"/>
      <c r="N113" s="114"/>
      <c r="O113" s="114"/>
    </row>
    <row r="114" spans="1:15" ht="15">
      <c r="A114" s="132" t="s">
        <v>57</v>
      </c>
      <c r="B114" s="133" t="s">
        <v>58</v>
      </c>
      <c r="C114" s="18"/>
      <c r="D114" s="18"/>
      <c r="E114" s="18"/>
      <c r="F114" s="18"/>
      <c r="G114" s="18"/>
      <c r="H114" s="18"/>
      <c r="I114" s="18"/>
      <c r="J114" s="54"/>
      <c r="K114" s="54"/>
      <c r="L114" s="54"/>
      <c r="M114" s="54"/>
      <c r="N114" s="114"/>
      <c r="O114" s="114"/>
    </row>
    <row r="115" spans="1:15" ht="27" customHeight="1">
      <c r="A115" s="134" t="s">
        <v>59</v>
      </c>
      <c r="B115" s="143" t="str">
        <f>IF('[1]2a.  Simple Form Data Entry'!F166="Y",'[1]2a.  Simple Form Data Entry'!C204,CONCATENATE('[1]2a.  Simple Form Data Entry'!C205,'[1]2a.  Simple Form Data Entry'!C206,'[1]2a.  Simple Form Data Entry'!C207,'[1]2a.  Simple Form Data Entry'!C208,'[1]2a.  Simple Form Data Entry'!C209))</f>
        <v xml:space="preserve">The transaction is not backed by new revenue.    </v>
      </c>
      <c r="C115" s="143"/>
      <c r="D115" s="143"/>
      <c r="E115" s="143"/>
      <c r="F115" s="143"/>
      <c r="G115" s="143"/>
      <c r="H115" s="143"/>
      <c r="I115" s="143"/>
      <c r="J115" s="143"/>
      <c r="K115" s="143"/>
      <c r="L115" s="143"/>
      <c r="M115" s="143"/>
      <c r="N115" s="143"/>
      <c r="O115" s="114"/>
    </row>
    <row r="116" spans="1:15" ht="33.75" customHeight="1" hidden="1">
      <c r="A116" s="135" t="s">
        <v>60</v>
      </c>
      <c r="B116" s="144">
        <f>IF(AND('[1]2a.  Simple Form Data Entry'!G39="Y",'[1]2a.  Simple Form Data Entry'!G40="Y")," ",'[1]2a.  Simple Form Data Entry'!D42)</f>
        <v>0</v>
      </c>
      <c r="C116" s="144"/>
      <c r="D116" s="144"/>
      <c r="E116" s="144"/>
      <c r="F116" s="144"/>
      <c r="G116" s="144"/>
      <c r="H116" s="144"/>
      <c r="I116" s="144"/>
      <c r="J116" s="144"/>
      <c r="K116" s="144"/>
      <c r="L116" s="144"/>
      <c r="M116" s="144"/>
      <c r="N116" s="144"/>
      <c r="O116" s="114"/>
    </row>
    <row r="117" spans="1:15" ht="16.5" customHeight="1">
      <c r="A117" s="134" t="s">
        <v>60</v>
      </c>
      <c r="B117" s="145" t="s">
        <v>61</v>
      </c>
      <c r="C117" s="145"/>
      <c r="D117" s="145"/>
      <c r="E117" s="145"/>
      <c r="F117" s="145"/>
      <c r="G117" s="145"/>
      <c r="H117" s="145"/>
      <c r="I117" s="145"/>
      <c r="J117" s="145"/>
      <c r="K117" s="145"/>
      <c r="L117" s="145"/>
      <c r="M117" s="145"/>
      <c r="N117" s="145"/>
      <c r="O117" s="114"/>
    </row>
    <row r="118" spans="1:14" ht="14.25" customHeight="1">
      <c r="A118" s="134"/>
      <c r="B118" s="136" t="str">
        <f>'[1]2a.  Simple Form Data Entry'!C174</f>
        <v>The NPV of the transaction over 20 years, including the FMV of the acquired property, was calculated to be</v>
      </c>
      <c r="C118" s="136"/>
      <c r="D118" s="136"/>
      <c r="E118" s="136"/>
      <c r="F118" s="136"/>
      <c r="G118" s="136"/>
      <c r="H118" s="136"/>
      <c r="I118" s="136">
        <f>'[1]2a.  Simple Form Data Entry'!F174</f>
        <v>2702716.5745893717</v>
      </c>
      <c r="J118" s="136"/>
      <c r="K118" s="136"/>
      <c r="L118" s="136"/>
      <c r="M118" s="136"/>
      <c r="N118" s="136"/>
    </row>
    <row r="119" spans="1:14" ht="15">
      <c r="A119" s="134" t="str">
        <f>IF('[1]2a.  Simple Form Data Entry'!C184=""," ","6.")</f>
        <v xml:space="preserve"> </v>
      </c>
      <c r="B119" s="140" t="str">
        <f>'[1]2a.  Simple Form Data Entry'!C175</f>
        <v>A nominal discount rate of 5% was used for the NPV analysis as specified by PSB.</v>
      </c>
      <c r="C119" s="140"/>
      <c r="D119" s="140"/>
      <c r="E119" s="140"/>
      <c r="F119" s="140"/>
      <c r="G119" s="140"/>
      <c r="H119" s="140"/>
      <c r="I119" s="140"/>
      <c r="J119" s="140"/>
      <c r="K119" s="140"/>
      <c r="L119" s="140"/>
      <c r="M119" s="140"/>
      <c r="N119" s="140"/>
    </row>
    <row r="120" spans="1:14" ht="12.75" customHeight="1">
      <c r="A120" s="134" t="str">
        <f>IF('[1]2a.  Simple Form Data Entry'!C185=""," ","7.")</f>
        <v xml:space="preserve"> </v>
      </c>
      <c r="B120" s="140" t="str">
        <f>'[1]2a.  Simple Form Data Entry'!C176</f>
        <v>A lease \ occupancy term of 20 years was used in the NPV analysis to match up with the associated debt service assumption.</v>
      </c>
      <c r="C120" s="140"/>
      <c r="D120" s="140"/>
      <c r="E120" s="140"/>
      <c r="F120" s="140"/>
      <c r="G120" s="140"/>
      <c r="H120" s="140"/>
      <c r="I120" s="140"/>
      <c r="J120" s="140"/>
      <c r="K120" s="140"/>
      <c r="L120" s="140"/>
      <c r="M120" s="140"/>
      <c r="N120" s="140"/>
    </row>
    <row r="121" spans="1:14" ht="15" customHeight="1">
      <c r="A121" s="134" t="str">
        <f>IF('[1]2a.  Simple Form Data Entry'!C186=""," ","8.")</f>
        <v xml:space="preserve"> </v>
      </c>
      <c r="B121" s="140" t="str">
        <f>'[1]2a.  Simple Form Data Entry'!C177</f>
        <v>The NPV analysis assumes occupancy on January 1, 2016.</v>
      </c>
      <c r="C121" s="140"/>
      <c r="D121" s="140"/>
      <c r="E121" s="140"/>
      <c r="F121" s="140"/>
      <c r="G121" s="140"/>
      <c r="H121" s="140"/>
      <c r="I121" s="140"/>
      <c r="J121" s="140"/>
      <c r="K121" s="140"/>
      <c r="L121" s="140"/>
      <c r="M121" s="140"/>
      <c r="N121" s="140"/>
    </row>
    <row r="122" spans="1:15" ht="15">
      <c r="A122" s="134" t="str">
        <f>IF('[1]2a.  Simple Form Data Entry'!C187=""," ","9.")</f>
        <v xml:space="preserve"> </v>
      </c>
      <c r="B122" s="140" t="str">
        <f>'[1]2a.  Simple Form Data Entry'!C178</f>
        <v>No sale of vacated space was assumed.  The NPV analysis assumes that future tenants would have been leasing space at downtown market rates if the property were not acquired.  Those costs were included in the NPV as avoided costs.</v>
      </c>
      <c r="C122" s="140"/>
      <c r="D122" s="140"/>
      <c r="E122" s="140"/>
      <c r="F122" s="140"/>
      <c r="G122" s="140"/>
      <c r="H122" s="140"/>
      <c r="I122" s="140"/>
      <c r="J122" s="140"/>
      <c r="K122" s="140"/>
      <c r="L122" s="140"/>
      <c r="M122" s="140"/>
      <c r="N122" s="140"/>
      <c r="O122" s="114"/>
    </row>
    <row r="123" spans="1:14" ht="15">
      <c r="A123" s="134" t="str">
        <f>IF('[1]2a.  Simple Form Data Entry'!C188=""," ","10.")</f>
        <v xml:space="preserve"> </v>
      </c>
      <c r="B123" s="140" t="str">
        <f>'[1]2a.  Simple Form Data Entry'!C179</f>
        <v xml:space="preserve">- </v>
      </c>
      <c r="C123" s="140"/>
      <c r="D123" s="140"/>
      <c r="E123" s="140"/>
      <c r="F123" s="140"/>
      <c r="G123" s="140"/>
      <c r="H123" s="140"/>
      <c r="I123" s="140"/>
      <c r="J123" s="140"/>
      <c r="K123" s="140"/>
      <c r="L123" s="140"/>
      <c r="M123" s="140"/>
      <c r="N123" s="140"/>
    </row>
    <row r="124" spans="1:14" ht="15">
      <c r="A124" t="str">
        <f>IF('[1]2a.  Simple Form Data Entry'!C189=""," ","6.")</f>
        <v xml:space="preserve"> </v>
      </c>
      <c r="B124" s="140" t="str">
        <f>'[1]2a.  Simple Form Data Entry'!C180</f>
        <v xml:space="preserve">- </v>
      </c>
      <c r="C124" s="140"/>
      <c r="D124" s="140"/>
      <c r="E124" s="140"/>
      <c r="F124" s="140"/>
      <c r="G124" s="140"/>
      <c r="H124" s="140"/>
      <c r="I124" s="140"/>
      <c r="J124" s="140"/>
      <c r="K124" s="140"/>
      <c r="L124" s="140"/>
      <c r="M124" s="140"/>
      <c r="N124" s="140"/>
    </row>
    <row r="125" spans="1:14" ht="15">
      <c r="A125" s="132"/>
      <c r="B125" s="140" t="str">
        <f>'[1]2a.  Simple Form Data Entry'!C181</f>
        <v xml:space="preserve">- </v>
      </c>
      <c r="C125" s="140"/>
      <c r="D125" s="140"/>
      <c r="E125" s="140"/>
      <c r="F125" s="140"/>
      <c r="G125" s="140"/>
      <c r="H125" s="140"/>
      <c r="I125" s="140"/>
      <c r="J125" s="140"/>
      <c r="K125" s="140"/>
      <c r="L125" s="140"/>
      <c r="M125" s="140"/>
      <c r="N125" s="140"/>
    </row>
    <row r="126" spans="1:14" ht="15">
      <c r="A126" s="132"/>
      <c r="B126" s="140"/>
      <c r="C126" s="140"/>
      <c r="D126" s="140"/>
      <c r="E126" s="140"/>
      <c r="F126" s="140"/>
      <c r="G126" s="140"/>
      <c r="H126" s="140"/>
      <c r="I126" s="140"/>
      <c r="J126" s="140"/>
      <c r="K126" s="140"/>
      <c r="L126" s="140"/>
      <c r="M126" s="140"/>
      <c r="N126" s="140"/>
    </row>
    <row r="127" spans="1:6" ht="15">
      <c r="A127" s="132"/>
      <c r="D127" s="137"/>
      <c r="E127" s="138"/>
      <c r="F127" s="138"/>
    </row>
    <row r="128" spans="4:6" ht="15">
      <c r="D128" s="137"/>
      <c r="E128" s="138"/>
      <c r="F128" s="138"/>
    </row>
    <row r="129" spans="3:6" ht="15">
      <c r="C129" s="139"/>
      <c r="D129" s="137"/>
      <c r="E129" s="138"/>
      <c r="F129" s="138"/>
    </row>
  </sheetData>
  <mergeCells count="78">
    <mergeCell ref="A6:C6"/>
    <mergeCell ref="D6:J6"/>
    <mergeCell ref="K6:L6"/>
    <mergeCell ref="A1:N1"/>
    <mergeCell ref="A3:N3"/>
    <mergeCell ref="A4:N4"/>
    <mergeCell ref="A5:C5"/>
    <mergeCell ref="D5:N5"/>
    <mergeCell ref="A7:C7"/>
    <mergeCell ref="D7:J7"/>
    <mergeCell ref="A8:C8"/>
    <mergeCell ref="D8:J8"/>
    <mergeCell ref="A9:C9"/>
    <mergeCell ref="D9:J9"/>
    <mergeCell ref="A10:C10"/>
    <mergeCell ref="D10:J10"/>
    <mergeCell ref="M10:N10"/>
    <mergeCell ref="A11:C11"/>
    <mergeCell ref="D11:J11"/>
    <mergeCell ref="M11:N11"/>
    <mergeCell ref="A13:N13"/>
    <mergeCell ref="A15:N15"/>
    <mergeCell ref="A17:D17"/>
    <mergeCell ref="E17:G17"/>
    <mergeCell ref="H17:L17"/>
    <mergeCell ref="M17:N17"/>
    <mergeCell ref="B62:C62"/>
    <mergeCell ref="A19:N19"/>
    <mergeCell ref="B40:C40"/>
    <mergeCell ref="B41:C41"/>
    <mergeCell ref="B42:C42"/>
    <mergeCell ref="B43:C43"/>
    <mergeCell ref="B50:C50"/>
    <mergeCell ref="B51:C51"/>
    <mergeCell ref="B52:C52"/>
    <mergeCell ref="B53:C53"/>
    <mergeCell ref="B60:C60"/>
    <mergeCell ref="B61:C61"/>
    <mergeCell ref="B92:C92"/>
    <mergeCell ref="B63:C63"/>
    <mergeCell ref="B70:C70"/>
    <mergeCell ref="B71:C71"/>
    <mergeCell ref="B72:C72"/>
    <mergeCell ref="B73:C73"/>
    <mergeCell ref="B80:C80"/>
    <mergeCell ref="B81:C81"/>
    <mergeCell ref="B82:C82"/>
    <mergeCell ref="B83:C83"/>
    <mergeCell ref="B90:C90"/>
    <mergeCell ref="B91:C91"/>
    <mergeCell ref="L109:M109"/>
    <mergeCell ref="B93:C93"/>
    <mergeCell ref="A98:N98"/>
    <mergeCell ref="A102:C103"/>
    <mergeCell ref="D102:D103"/>
    <mergeCell ref="E102:E103"/>
    <mergeCell ref="F102:F103"/>
    <mergeCell ref="G102:G103"/>
    <mergeCell ref="H102:H103"/>
    <mergeCell ref="L102:M102"/>
    <mergeCell ref="L103:M103"/>
    <mergeCell ref="L104:M104"/>
    <mergeCell ref="L105:M105"/>
    <mergeCell ref="L106:M106"/>
    <mergeCell ref="L107:M107"/>
    <mergeCell ref="L108:M108"/>
    <mergeCell ref="B126:N126"/>
    <mergeCell ref="L110:M110"/>
    <mergeCell ref="B115:N115"/>
    <mergeCell ref="B116:N116"/>
    <mergeCell ref="B117:N117"/>
    <mergeCell ref="B119:N119"/>
    <mergeCell ref="B120:N120"/>
    <mergeCell ref="B121:N121"/>
    <mergeCell ref="B122:N122"/>
    <mergeCell ref="B123:N123"/>
    <mergeCell ref="B124:N124"/>
    <mergeCell ref="B125:N125"/>
  </mergeCells>
  <printOptions/>
  <pageMargins left="0.7" right="0.7" top="0.75" bottom="0.75" header="0.3" footer="0.3"/>
  <pageSetup fitToHeight="1" fitToWidth="1" horizontalDpi="600" verticalDpi="600" orientation="landscape"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Griffin, Leo</dc:creator>
  <cp:keywords/>
  <dc:description/>
  <cp:lastModifiedBy>Shelley Harrison</cp:lastModifiedBy>
  <cp:lastPrinted>2015-03-06T17:04:57Z</cp:lastPrinted>
  <dcterms:created xsi:type="dcterms:W3CDTF">2015-03-06T17:01:58Z</dcterms:created>
  <dcterms:modified xsi:type="dcterms:W3CDTF">2015-03-06T17:23:22Z</dcterms:modified>
  <cp:category/>
  <cp:version/>
  <cp:contentType/>
  <cp:contentStatus/>
</cp:coreProperties>
</file>