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095" yWindow="65431" windowWidth="24240" windowHeight="1207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<sst xmlns="http://schemas.openxmlformats.org/spreadsheetml/2006/main" count="25" uniqueCount="25">
  <si>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Contra Costa County Sanitation District</t>
  </si>
  <si>
    <t>East Bay Mud</t>
  </si>
  <si>
    <t>Everett, City of</t>
  </si>
  <si>
    <t>Orange County Sanitation District</t>
  </si>
  <si>
    <t>Portland, City of</t>
  </si>
  <si>
    <t>Sacramento, County of</t>
  </si>
  <si>
    <t>Spokane, City of</t>
  </si>
  <si>
    <t>Tacoma, City of</t>
  </si>
  <si>
    <t>COLD
Adj. Max Rate/Hr.</t>
  </si>
  <si>
    <t>Organization</t>
  </si>
  <si>
    <t>Rotating Shift</t>
  </si>
  <si>
    <t>Boot Allowance</t>
  </si>
  <si>
    <t>Average</t>
  </si>
  <si>
    <t>Standby
(Assume 8 hrs)</t>
  </si>
  <si>
    <t>City of Tacoma - Standby includes taking home a car.</t>
  </si>
  <si>
    <t>Night Premium
(3rd Shift)</t>
  </si>
  <si>
    <t>Variance</t>
  </si>
  <si>
    <t>City of Everett - Boot Allowance - City provides.</t>
  </si>
  <si>
    <t>Orange Co Sanitation District - Boot Allowance - district provides.</t>
  </si>
  <si>
    <t>L925 WTD
Market Summary of Premium Pay Improvements</t>
  </si>
  <si>
    <t>Premium Pays Vary - $ Based vs % Based</t>
  </si>
  <si>
    <t>Analysis for  Senior WW Treatment Operator
w/Premium Pays Equalized to $</t>
  </si>
  <si>
    <t>Current King County</t>
  </si>
  <si>
    <t>Proposed King County</t>
  </si>
  <si>
    <t>Variance After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</si>
</sst>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4" fillId="0" borderId="0" xfId="2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0" fontId="5" fillId="0" borderId="0" xfId="0" applyFont="1"/>
    <xf numFmtId="0" fontId="3" fillId="0" borderId="1" xfId="20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Border="1"/>
    <xf numFmtId="0" fontId="0" fillId="0" borderId="1" xfId="0" applyFont="1" applyBorder="1"/>
    <xf numFmtId="0" fontId="3" fillId="0" borderId="2" xfId="20" applyFont="1" applyFill="1" applyBorder="1" applyAlignment="1" applyProtection="1">
      <alignment horizontal="left" vertical="center" wrapText="1"/>
      <protection/>
    </xf>
    <xf numFmtId="2" fontId="0" fillId="0" borderId="2" xfId="0" applyNumberFormat="1" applyFont="1" applyBorder="1"/>
    <xf numFmtId="0" fontId="0" fillId="0" borderId="2" xfId="0" applyFont="1" applyBorder="1"/>
    <xf numFmtId="0" fontId="2" fillId="2" borderId="3" xfId="0" applyFont="1" applyFill="1" applyBorder="1" applyAlignment="1">
      <alignment vertical="center" wrapText="1"/>
    </xf>
    <xf numFmtId="0" fontId="3" fillId="0" borderId="4" xfId="20" applyFont="1" applyFill="1" applyBorder="1" applyAlignment="1" applyProtection="1">
      <alignment horizontal="left" vertical="center" wrapText="1"/>
      <protection/>
    </xf>
    <xf numFmtId="2" fontId="0" fillId="0" borderId="4" xfId="0" applyNumberFormat="1" applyFont="1" applyBorder="1"/>
    <xf numFmtId="0" fontId="0" fillId="0" borderId="4" xfId="0" applyFont="1" applyBorder="1"/>
    <xf numFmtId="0" fontId="6" fillId="3" borderId="3" xfId="20" applyFont="1" applyFill="1" applyBorder="1" applyAlignment="1" applyProtection="1">
      <alignment horizontal="center" vertical="center" wrapText="1"/>
      <protection/>
    </xf>
    <xf numFmtId="2" fontId="2" fillId="3" borderId="3" xfId="0" applyNumberFormat="1" applyFont="1" applyFill="1" applyBorder="1"/>
    <xf numFmtId="0" fontId="3" fillId="0" borderId="5" xfId="20" applyFont="1" applyFill="1" applyBorder="1" applyAlignment="1" applyProtection="1">
      <alignment horizontal="center" vertical="center" wrapText="1"/>
      <protection/>
    </xf>
    <xf numFmtId="2" fontId="0" fillId="0" borderId="5" xfId="0" applyNumberFormat="1" applyFont="1" applyBorder="1"/>
    <xf numFmtId="39" fontId="0" fillId="0" borderId="5" xfId="16" applyNumberFormat="1" applyFont="1" applyBorder="1"/>
    <xf numFmtId="10" fontId="2" fillId="3" borderId="3" xfId="15" applyNumberFormat="1" applyFont="1" applyFill="1" applyBorder="1"/>
    <xf numFmtId="44" fontId="0" fillId="0" borderId="5" xfId="16" applyFont="1" applyBorder="1"/>
    <xf numFmtId="0" fontId="3" fillId="0" borderId="3" xfId="20" applyFont="1" applyFill="1" applyBorder="1" applyAlignment="1" applyProtection="1">
      <alignment horizontal="center" vertical="center" wrapText="1"/>
      <protection/>
    </xf>
    <xf numFmtId="10" fontId="0" fillId="0" borderId="3" xfId="15" applyNumberFormat="1" applyFont="1" applyBorder="1"/>
    <xf numFmtId="43" fontId="0" fillId="0" borderId="3" xfId="18" applyFont="1" applyBorder="1"/>
    <xf numFmtId="44" fontId="0" fillId="0" borderId="3" xfId="16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2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view="pageLayout" workbookViewId="0" topLeftCell="G1">
      <selection activeCell="I18" sqref="I18"/>
    </sheetView>
  </sheetViews>
  <sheetFormatPr defaultColWidth="9.140625" defaultRowHeight="15"/>
  <cols>
    <col min="1" max="1" width="36.8515625" style="0" customWidth="1"/>
    <col min="2" max="6" width="10.28125" style="0" customWidth="1"/>
  </cols>
  <sheetData>
    <row r="1" spans="1:6" ht="54" customHeight="1">
      <c r="A1" s="26" t="s">
        <v>19</v>
      </c>
      <c r="B1" s="27"/>
      <c r="C1" s="27"/>
      <c r="D1" s="27"/>
      <c r="E1" s="27"/>
      <c r="F1" s="27"/>
    </row>
    <row r="2" spans="1:19" ht="15" customHeight="1">
      <c r="A2" s="28" t="s">
        <v>20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6" ht="50.25" customHeight="1">
      <c r="A3" s="29" t="s">
        <v>21</v>
      </c>
      <c r="B3" s="30"/>
      <c r="C3" s="30"/>
      <c r="D3" s="30"/>
      <c r="E3" s="30"/>
      <c r="F3" s="30"/>
    </row>
    <row r="5" spans="1:12" ht="52.5" customHeight="1">
      <c r="A5" s="11" t="s">
        <v>9</v>
      </c>
      <c r="B5" s="11" t="s">
        <v>8</v>
      </c>
      <c r="C5" s="11" t="s">
        <v>13</v>
      </c>
      <c r="D5" s="11" t="s">
        <v>15</v>
      </c>
      <c r="E5" s="11" t="s">
        <v>10</v>
      </c>
      <c r="F5" s="11" t="s">
        <v>11</v>
      </c>
      <c r="G5" s="1"/>
      <c r="H5" s="1"/>
      <c r="I5" s="1"/>
      <c r="J5" s="1"/>
      <c r="K5" s="1"/>
      <c r="L5" s="1"/>
    </row>
    <row r="6" spans="1:6" ht="23.25" customHeight="1">
      <c r="A6" s="8" t="s">
        <v>0</v>
      </c>
      <c r="B6" s="9">
        <v>38.70801726923077</v>
      </c>
      <c r="C6" s="9">
        <f>1.5*B6</f>
        <v>58.06202590384616</v>
      </c>
      <c r="D6" s="9">
        <f>0.075*B6</f>
        <v>2.903101295192308</v>
      </c>
      <c r="E6" s="10"/>
      <c r="F6" s="10">
        <v>200</v>
      </c>
    </row>
    <row r="7" spans="1:6" ht="23.25" customHeight="1">
      <c r="A7" s="5" t="s">
        <v>1</v>
      </c>
      <c r="B7" s="6">
        <v>35.288567307692304</v>
      </c>
      <c r="C7" s="6">
        <f>0.25*B7*8</f>
        <v>70.57713461538461</v>
      </c>
      <c r="D7" s="6">
        <f>0.15*B7</f>
        <v>5.293285096153846</v>
      </c>
      <c r="E7" s="7"/>
      <c r="F7" s="7">
        <v>170</v>
      </c>
    </row>
    <row r="8" spans="1:6" ht="23.25" customHeight="1">
      <c r="A8" s="5" t="s">
        <v>2</v>
      </c>
      <c r="B8" s="6">
        <v>36.225</v>
      </c>
      <c r="C8" s="6"/>
      <c r="D8" s="6">
        <f>0.05*B8</f>
        <v>1.8112500000000002</v>
      </c>
      <c r="E8" s="7"/>
      <c r="F8" s="7"/>
    </row>
    <row r="9" spans="1:6" ht="23.25" customHeight="1">
      <c r="A9" s="5" t="s">
        <v>3</v>
      </c>
      <c r="B9" s="6">
        <v>35.42187619999999</v>
      </c>
      <c r="C9" s="6">
        <f>355/5</f>
        <v>71</v>
      </c>
      <c r="D9" s="6">
        <v>3</v>
      </c>
      <c r="E9" s="7"/>
      <c r="F9" s="7"/>
    </row>
    <row r="10" spans="1:6" ht="23.25" customHeight="1">
      <c r="A10" s="5" t="s">
        <v>4</v>
      </c>
      <c r="B10" s="6">
        <v>30.918944</v>
      </c>
      <c r="C10" s="6"/>
      <c r="D10" s="6">
        <v>1.16</v>
      </c>
      <c r="E10" s="7"/>
      <c r="F10" s="7">
        <v>135</v>
      </c>
    </row>
    <row r="11" spans="1:6" ht="23.25" customHeight="1">
      <c r="A11" s="5" t="s">
        <v>5</v>
      </c>
      <c r="B11" s="6">
        <v>35.295397</v>
      </c>
      <c r="C11" s="6">
        <f>2*B11</f>
        <v>70.590794</v>
      </c>
      <c r="D11" s="6">
        <f>0.075*B11</f>
        <v>2.647154775</v>
      </c>
      <c r="E11" s="7"/>
      <c r="F11" s="7">
        <v>250</v>
      </c>
    </row>
    <row r="12" spans="1:6" ht="23.25" customHeight="1">
      <c r="A12" s="5" t="s">
        <v>6</v>
      </c>
      <c r="B12" s="6">
        <v>39.59956</v>
      </c>
      <c r="C12" s="6">
        <f>9.32*8</f>
        <v>74.56</v>
      </c>
      <c r="D12" s="6">
        <v>0.7</v>
      </c>
      <c r="E12" s="7"/>
      <c r="F12" s="7">
        <v>200</v>
      </c>
    </row>
    <row r="13" spans="1:6" ht="23.25" customHeight="1">
      <c r="A13" s="12" t="s">
        <v>7</v>
      </c>
      <c r="B13" s="13">
        <v>34.44</v>
      </c>
      <c r="C13" s="13">
        <f>3*8</f>
        <v>24</v>
      </c>
      <c r="D13" s="13"/>
      <c r="E13" s="14"/>
      <c r="F13" s="14">
        <v>250</v>
      </c>
    </row>
    <row r="14" spans="1:6" ht="23.25" customHeight="1">
      <c r="A14" s="15" t="s">
        <v>12</v>
      </c>
      <c r="B14" s="16">
        <f>AVERAGE(B6:B13)</f>
        <v>35.73717022211538</v>
      </c>
      <c r="C14" s="16">
        <f aca="true" t="shared" si="0" ref="C14:F14">AVERAGE(C6:C13)</f>
        <v>61.4649924198718</v>
      </c>
      <c r="D14" s="16">
        <f t="shared" si="0"/>
        <v>2.5021130237637363</v>
      </c>
      <c r="E14" s="16"/>
      <c r="F14" s="16">
        <f t="shared" si="0"/>
        <v>200.83333333333334</v>
      </c>
    </row>
    <row r="15" spans="1:6" ht="26.25" customHeight="1">
      <c r="A15" s="17" t="s">
        <v>22</v>
      </c>
      <c r="B15" s="18">
        <v>37.38</v>
      </c>
      <c r="C15" s="18">
        <f>3.48*8</f>
        <v>27.84</v>
      </c>
      <c r="D15" s="19">
        <f>0.05*B15</f>
        <v>1.8690000000000002</v>
      </c>
      <c r="E15" s="18">
        <v>1</v>
      </c>
      <c r="F15" s="21">
        <v>100</v>
      </c>
    </row>
    <row r="16" spans="1:6" ht="26.25" customHeight="1">
      <c r="A16" s="15" t="s">
        <v>16</v>
      </c>
      <c r="B16" s="20">
        <f>B15/B14-1</f>
        <v>0.045969777899985464</v>
      </c>
      <c r="C16" s="20">
        <f aca="true" t="shared" si="1" ref="C16:F16">C15/C14-1</f>
        <v>-0.5470592461832102</v>
      </c>
      <c r="D16" s="20">
        <f t="shared" si="1"/>
        <v>-0.253031345007506</v>
      </c>
      <c r="E16" s="20"/>
      <c r="F16" s="20">
        <f t="shared" si="1"/>
        <v>-0.5020746887966805</v>
      </c>
    </row>
    <row r="17" spans="1:6" ht="23.25" customHeight="1">
      <c r="A17" s="22" t="s">
        <v>23</v>
      </c>
      <c r="B17" s="23"/>
      <c r="C17" s="24">
        <f>4.5*8</f>
        <v>36</v>
      </c>
      <c r="D17" s="24">
        <f>0.07*B15</f>
        <v>2.6166000000000005</v>
      </c>
      <c r="E17" s="24">
        <v>1.5</v>
      </c>
      <c r="F17" s="25">
        <v>200</v>
      </c>
    </row>
    <row r="18" spans="1:6" ht="23.25" customHeight="1">
      <c r="A18" s="15" t="s">
        <v>24</v>
      </c>
      <c r="B18" s="20"/>
      <c r="C18" s="20">
        <f>C17/C14-1</f>
        <v>-0.41430074937484085</v>
      </c>
      <c r="D18" s="20">
        <f aca="true" t="shared" si="2" ref="D18:F18">D17/D14-1</f>
        <v>0.04575611698949156</v>
      </c>
      <c r="E18" s="20"/>
      <c r="F18" s="20">
        <f t="shared" si="2"/>
        <v>-0.004149377593361092</v>
      </c>
    </row>
    <row r="19" ht="26.25" customHeight="1">
      <c r="A19" s="4" t="s">
        <v>14</v>
      </c>
    </row>
    <row r="20" ht="26.25" customHeight="1">
      <c r="A20" s="4" t="s">
        <v>17</v>
      </c>
    </row>
    <row r="21" ht="26.25" customHeight="1">
      <c r="A21" s="4" t="s">
        <v>18</v>
      </c>
    </row>
  </sheetData>
  <mergeCells count="3">
    <mergeCell ref="A1:F1"/>
    <mergeCell ref="A2:F2"/>
    <mergeCell ref="A3:F3"/>
  </mergeCells>
  <printOptions/>
  <pageMargins left="0.7" right="0.7" top="1.5" bottom="0.75" header="0.3" footer="0.3"/>
  <pageSetup horizontalDpi="600" verticalDpi="600" orientation="portrait" r:id="rId2"/>
  <headerFooter>
    <oddHeader>&amp;L&amp;G&amp;C                        &amp;R&amp;"Times New Roman,Regular"&amp;12ATTACHMENT 2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Mansfield, Janice</cp:lastModifiedBy>
  <cp:lastPrinted>2014-07-25T21:44:44Z</cp:lastPrinted>
  <dcterms:created xsi:type="dcterms:W3CDTF">2014-06-17T16:26:28Z</dcterms:created>
  <dcterms:modified xsi:type="dcterms:W3CDTF">2014-07-25T21:44:53Z</dcterms:modified>
  <cp:category/>
  <cp:version/>
  <cp:contentType/>
  <cp:contentStatus/>
</cp:coreProperties>
</file>