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0" windowWidth="19160" windowHeight="10720" activeTab="0"/>
  </bookViews>
  <sheets>
    <sheet name="6 - FN" sheetId="1" r:id="rId1"/>
  </sheets>
  <externalReferences>
    <externalReference r:id="rId4"/>
    <externalReference r:id="rId5"/>
    <externalReference r:id="rId6"/>
    <externalReference r:id="rId7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localSheetId="0" hidden="1">{"cxtransfer",#N/A,FALSE,"ReorgRevisted"}</definedName>
    <definedName name="Form3BB" hidden="1">{"cxtransfer",#N/A,FALSE,"ReorgRevisted"}</definedName>
    <definedName name="FourthQOO">#REF!</definedName>
    <definedName name="Other">#REF!</definedName>
    <definedName name="_xlnm.Print_Area" localSheetId="0">'6 - FN'!$A$1:$H$41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<sst xmlns="http://schemas.openxmlformats.org/spreadsheetml/2006/main" count="74" uniqueCount="63">
  <si>
    <t>FISCAL NOTE</t>
  </si>
  <si>
    <t>Title:  Add budget for existing revenue backed TLTs</t>
  </si>
  <si>
    <t>Affected Agency and/or Agencies:  KCIT, KCIT CIP, Other agencies</t>
  </si>
  <si>
    <t>Note Prepared By:  Junko Keesecker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</si>
  <si>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</si>
  <si>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</si>
  <si>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</si>
  <si>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</si>
  <si>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</si>
  <si>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</si>
  <si>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</si>
  <si>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</si>
  <si>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</si>
  <si>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</si>
  <si>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</si>
  <si>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</si>
  <si>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</si>
  <si>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KCIT</t>
  </si>
  <si>
    <t>Various</t>
  </si>
  <si>
    <t>Radio Comm</t>
  </si>
  <si>
    <t xml:space="preserve">TOTAL </t>
  </si>
  <si>
    <t>Expenditures from:</t>
  </si>
  <si>
    <t>Department</t>
  </si>
  <si>
    <t>Current Year</t>
  </si>
  <si>
    <t>1st Year</t>
  </si>
  <si>
    <t>2nd Year</t>
  </si>
  <si>
    <t>3rd Year</t>
  </si>
  <si>
    <t>TLT Expenditure Request</t>
  </si>
  <si>
    <t>Revenue Add</t>
  </si>
  <si>
    <t>A43200</t>
  </si>
  <si>
    <t>5531 - OPD</t>
  </si>
  <si>
    <t>5531 - Revenue from OPD</t>
  </si>
  <si>
    <t>A21300</t>
  </si>
  <si>
    <t>5531- OPD Non Labor</t>
  </si>
  <si>
    <t>TLT Request</t>
  </si>
  <si>
    <t>TOTAL</t>
  </si>
  <si>
    <t>Expenditures by Categories</t>
  </si>
  <si>
    <t>5531 - Others</t>
  </si>
  <si>
    <t>51120 - Temporary Help</t>
  </si>
  <si>
    <t>Total TLT Request - 5531</t>
  </si>
  <si>
    <t>Total TLT Request - 4501</t>
  </si>
  <si>
    <t>Total Non Labor Request due to OPD Move</t>
  </si>
  <si>
    <t>Assumptions:</t>
  </si>
  <si>
    <t>Expenditure Request:TLT</t>
  </si>
  <si>
    <t>TLT Request - Others</t>
  </si>
  <si>
    <t>TLT Request - OPD</t>
  </si>
  <si>
    <t>Total TLT Request</t>
  </si>
  <si>
    <t>Expenditure Request: Non-Labor</t>
  </si>
  <si>
    <t>Total KCIT Service per Order form</t>
  </si>
  <si>
    <t>minus: TLT Request - included part of the TLT request nomination</t>
  </si>
  <si>
    <t>Contingency Exp</t>
  </si>
  <si>
    <t>Telecom direct</t>
  </si>
  <si>
    <t>Non-Labor</t>
  </si>
  <si>
    <t>Revenue Estimate</t>
  </si>
  <si>
    <t>Total KCIT Service</t>
  </si>
  <si>
    <t>minus Telecom Direct</t>
  </si>
  <si>
    <t>Add Mandate Service Revenue</t>
  </si>
  <si>
    <t>Countywide Service Revenue</t>
  </si>
  <si>
    <t>Contingency Revenue</t>
  </si>
  <si>
    <t>Revenue from OPD</t>
  </si>
  <si>
    <t>Karl Nygard</t>
  </si>
  <si>
    <t>Assumes that all charges for TLTs will now flow through the KCIT service model.</t>
  </si>
  <si>
    <t>Ordinance/Motion:  1st Quarter Omnibus Supplemental 2013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</si>
</sst>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6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1"/>
      <color rgb="FF1F497D"/>
      <name val="Calibri"/>
      <family val="2"/>
    </font>
    <font>
      <sz val="10"/>
      <name val="Univer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6" fontId="12" fillId="0" borderId="0">
      <alignment/>
      <protection/>
    </xf>
    <xf numFmtId="165" fontId="12" fillId="0" borderId="0">
      <alignment/>
      <protection/>
    </xf>
    <xf numFmtId="166" fontId="13" fillId="0" borderId="0">
      <alignment horizontal="center"/>
      <protection/>
    </xf>
    <xf numFmtId="166" fontId="13" fillId="0" borderId="0">
      <alignment horizontal="center"/>
      <protection/>
    </xf>
    <xf numFmtId="166" fontId="13" fillId="0" borderId="0">
      <alignment horizontal="center"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7" fontId="14" fillId="0" borderId="1">
      <alignment horizontal="center"/>
      <protection/>
    </xf>
    <xf numFmtId="167" fontId="14" fillId="0" borderId="1">
      <alignment horizontal="center"/>
      <protection/>
    </xf>
    <xf numFmtId="167" fontId="14" fillId="0" borderId="1">
      <alignment horizontal="center"/>
      <protection/>
    </xf>
    <xf numFmtId="167" fontId="14" fillId="0" borderId="1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66" fontId="17" fillId="0" borderId="0">
      <alignment horizontal="center"/>
      <protection/>
    </xf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40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14" fillId="0" borderId="0" applyFont="0" applyFill="0" applyBorder="0" applyAlignment="0" applyProtection="0"/>
    <xf numFmtId="169" fontId="14" fillId="0" borderId="1">
      <alignment horizontal="center"/>
      <protection/>
    </xf>
    <xf numFmtId="169" fontId="14" fillId="0" borderId="1">
      <alignment horizontal="center"/>
      <protection/>
    </xf>
    <xf numFmtId="169" fontId="14" fillId="0" borderId="1">
      <alignment horizontal="center"/>
      <protection/>
    </xf>
    <xf numFmtId="169" fontId="14" fillId="0" borderId="1">
      <alignment horizontal="center"/>
      <protection/>
    </xf>
    <xf numFmtId="0" fontId="24" fillId="22" borderId="0" applyNumberFormat="0" applyBorder="0" applyAlignment="0" applyProtection="0"/>
    <xf numFmtId="0" fontId="25" fillId="4" borderId="0" applyNumberFormat="0" applyBorder="0" applyAlignment="0" applyProtection="0"/>
    <xf numFmtId="170" fontId="22" fillId="0" borderId="4" applyFont="0" applyFill="0" applyProtection="0">
      <alignment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1" fontId="15" fillId="0" borderId="0">
      <alignment horizontal="center"/>
      <protection/>
    </xf>
    <xf numFmtId="1" fontId="15" fillId="0" borderId="0">
      <alignment horizontal="center"/>
      <protection/>
    </xf>
    <xf numFmtId="1" fontId="15" fillId="0" borderId="0">
      <alignment horizontal="center"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2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4" fillId="0" borderId="1">
      <alignment horizontal="center"/>
      <protection/>
    </xf>
    <xf numFmtId="164" fontId="14" fillId="0" borderId="1">
      <alignment horizontal="center"/>
      <protection/>
    </xf>
    <xf numFmtId="164" fontId="14" fillId="0" borderId="1">
      <alignment horizontal="center"/>
      <protection/>
    </xf>
    <xf numFmtId="164" fontId="14" fillId="0" borderId="1">
      <alignment horizontal="center"/>
      <protection/>
    </xf>
    <xf numFmtId="0" fontId="33" fillId="20" borderId="10" applyNumberFormat="0" applyAlignment="0" applyProtection="0"/>
    <xf numFmtId="0" fontId="33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12" fillId="20" borderId="4">
      <alignment/>
      <protection/>
    </xf>
    <xf numFmtId="165" fontId="12" fillId="20" borderId="11">
      <alignment/>
      <protection/>
    </xf>
    <xf numFmtId="171" fontId="22" fillId="0" borderId="12" applyFont="0" applyFill="0" applyProtection="0">
      <alignment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20" borderId="11">
      <alignment/>
      <protection/>
    </xf>
    <xf numFmtId="165" fontId="12" fillId="0" borderId="13">
      <alignment/>
      <protection/>
    </xf>
    <xf numFmtId="165" fontId="12" fillId="0" borderId="13">
      <alignment/>
      <protection/>
    </xf>
    <xf numFmtId="165" fontId="12" fillId="0" borderId="13">
      <alignment/>
      <protection/>
    </xf>
    <xf numFmtId="172" fontId="1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4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Fill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 applyAlignment="1">
      <alignment wrapText="1"/>
      <protection/>
    </xf>
    <xf numFmtId="3" fontId="2" fillId="0" borderId="28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24" xfId="20" applyFont="1" applyBorder="1" applyAlignment="1">
      <alignment horizontal="center"/>
      <protection/>
    </xf>
    <xf numFmtId="0" fontId="2" fillId="0" borderId="25" xfId="20" applyFont="1" applyBorder="1" applyAlignment="1">
      <alignment horizontal="center"/>
      <protection/>
    </xf>
    <xf numFmtId="0" fontId="2" fillId="0" borderId="35" xfId="20" applyFont="1" applyBorder="1">
      <alignment/>
      <protection/>
    </xf>
    <xf numFmtId="165" fontId="1" fillId="0" borderId="0" xfId="18" applyNumberFormat="1" applyFont="1"/>
    <xf numFmtId="0" fontId="1" fillId="0" borderId="12" xfId="20" applyBorder="1">
      <alignment/>
      <protection/>
    </xf>
    <xf numFmtId="165" fontId="1" fillId="0" borderId="12" xfId="18" applyNumberFormat="1" applyFont="1" applyBorder="1"/>
    <xf numFmtId="0" fontId="7" fillId="0" borderId="0" xfId="0" applyFont="1" applyAlignment="1">
      <alignment horizontal="left"/>
    </xf>
    <xf numFmtId="165" fontId="1" fillId="0" borderId="0" xfId="20" applyNumberFormat="1">
      <alignment/>
      <protection/>
    </xf>
    <xf numFmtId="0" fontId="2" fillId="0" borderId="28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8" fillId="0" borderId="28" xfId="21" applyNumberFormat="1" applyFont="1" applyBorder="1" applyAlignment="1">
      <alignment horizontal="center"/>
    </xf>
    <xf numFmtId="165" fontId="8" fillId="0" borderId="29" xfId="18" applyNumberFormat="1" applyFont="1" applyBorder="1" applyAlignment="1">
      <alignment horizontal="center"/>
    </xf>
    <xf numFmtId="165" fontId="8" fillId="0" borderId="30" xfId="18" applyNumberFormat="1" applyFont="1" applyBorder="1" applyAlignment="1">
      <alignment horizontal="center"/>
    </xf>
    <xf numFmtId="3" fontId="1" fillId="0" borderId="0" xfId="20" applyNumberFormat="1" applyBorder="1">
      <alignment/>
      <protection/>
    </xf>
    <xf numFmtId="0" fontId="1" fillId="25" borderId="12" xfId="20" applyFill="1" applyBorder="1" applyAlignment="1">
      <alignment horizontal="left"/>
      <protection/>
    </xf>
    <xf numFmtId="165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1" fillId="0" borderId="12" xfId="20" applyBorder="1" applyAlignment="1">
      <alignment horizontal="left" wrapText="1"/>
      <protection/>
    </xf>
    <xf numFmtId="165" fontId="1" fillId="0" borderId="12" xfId="20" applyNumberFormat="1" applyBorder="1">
      <alignment/>
      <protection/>
    </xf>
    <xf numFmtId="0" fontId="2" fillId="0" borderId="0" xfId="20" applyFont="1" quotePrefix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wrapText="1"/>
      <protection/>
    </xf>
    <xf numFmtId="165" fontId="9" fillId="0" borderId="0" xfId="20" applyNumberFormat="1" applyFont="1">
      <alignment/>
      <protection/>
    </xf>
    <xf numFmtId="0" fontId="1" fillId="0" borderId="0" xfId="20" applyAlignment="1">
      <alignment wrapText="1"/>
      <protection/>
    </xf>
    <xf numFmtId="0" fontId="9" fillId="0" borderId="0" xfId="20" applyFont="1">
      <alignment/>
      <protection/>
    </xf>
    <xf numFmtId="0" fontId="1" fillId="0" borderId="0" xfId="20" applyAlignment="1">
      <alignment horizontal="center"/>
      <protection/>
    </xf>
    <xf numFmtId="165" fontId="9" fillId="0" borderId="0" xfId="18" applyNumberFormat="1" applyFont="1"/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IT\Business_Finance\2013%20Budget%20Omnibus\1st%20Omnibus\2013%20Supplemental%20Requests%20Q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al List"/>
      <sheetName val="Rate Correction Request"/>
      <sheetName val="1 - SNF"/>
      <sheetName val="1 - FN"/>
      <sheetName val="2 - SNF"/>
      <sheetName val="2 - FN"/>
      <sheetName val="2&amp;3 - Sppting doc"/>
      <sheetName val="5 - SNF"/>
      <sheetName val="5 - FN"/>
      <sheetName val="6  SNF"/>
      <sheetName val="6 - FN"/>
      <sheetName val="6 - sppting doc"/>
      <sheetName val="9 - SNF"/>
      <sheetName val="9 - FN"/>
      <sheetName val="9 - Sppting doc"/>
      <sheetName val="10 - SNF"/>
      <sheetName val="10 - FN"/>
      <sheetName val="10 - OPD Move 2013"/>
      <sheetName val="10 - OPD Move 2014"/>
      <sheetName val="11 - SNF"/>
      <sheetName val="11 - FN"/>
      <sheetName val="11- Sppting doc"/>
      <sheetName val="13 - SNF"/>
      <sheetName val="13 - FN "/>
      <sheetName val="14 - SNF"/>
      <sheetName val="14 - FN"/>
      <sheetName val="15 - SNF"/>
      <sheetName val="15 - FN"/>
      <sheetName val="17 - SNF"/>
      <sheetName val="17 - FN"/>
      <sheetName val="17 - Sppting doc"/>
      <sheetName val="18 - SNF"/>
      <sheetName val="18 - FN"/>
      <sheetName val="18 - Sppting doc"/>
      <sheetName val="5 - Sppting doc"/>
      <sheetName val="21 - SNF"/>
      <sheetName val="21 - FN"/>
      <sheetName val="22 - SNF "/>
      <sheetName val="22 - FN"/>
      <sheetName val="21&amp;22 Sppting doc"/>
      <sheetName val="4Christine"/>
      <sheetName val="Supplemental Detail List"/>
      <sheetName val="10- OPD 2013 Setups"/>
    </sheetNames>
    <sheetDataSet>
      <sheetData sheetId="0">
        <row r="20">
          <cell r="F20">
            <v>92200</v>
          </cell>
        </row>
      </sheetData>
      <sheetData sheetId="1"/>
      <sheetData sheetId="2"/>
      <sheetData sheetId="3"/>
      <sheetData sheetId="4">
        <row r="21">
          <cell r="E21">
            <v>491118.3333333333</v>
          </cell>
        </row>
      </sheetData>
      <sheetData sheetId="5"/>
      <sheetData sheetId="6">
        <row r="48">
          <cell r="I48">
            <v>1930299.9999999998</v>
          </cell>
        </row>
      </sheetData>
      <sheetData sheetId="7">
        <row r="44">
          <cell r="I44">
            <v>491118.3333333333</v>
          </cell>
        </row>
      </sheetData>
      <sheetData sheetId="8"/>
      <sheetData sheetId="9">
        <row r="26">
          <cell r="H26">
            <v>237600.51</v>
          </cell>
        </row>
      </sheetData>
      <sheetData sheetId="10">
        <row r="13">
          <cell r="G13">
            <v>3156200.4397264</v>
          </cell>
        </row>
      </sheetData>
      <sheetData sheetId="11">
        <row r="9">
          <cell r="B9">
            <v>432009</v>
          </cell>
        </row>
      </sheetData>
      <sheetData sheetId="12">
        <row r="9">
          <cell r="B9">
            <v>432009</v>
          </cell>
        </row>
      </sheetData>
      <sheetData sheetId="13">
        <row r="21">
          <cell r="E21">
            <v>332189.87</v>
          </cell>
        </row>
      </sheetData>
      <sheetData sheetId="14"/>
      <sheetData sheetId="15">
        <row r="25">
          <cell r="I25">
            <v>332189.87</v>
          </cell>
        </row>
      </sheetData>
      <sheetData sheetId="16">
        <row r="13">
          <cell r="E13">
            <v>817319.2519428543</v>
          </cell>
        </row>
      </sheetData>
      <sheetData sheetId="17">
        <row r="13">
          <cell r="E13">
            <v>981400.746248428</v>
          </cell>
        </row>
      </sheetData>
      <sheetData sheetId="18">
        <row r="103">
          <cell r="F103">
            <v>779201.5811923653</v>
          </cell>
        </row>
      </sheetData>
      <sheetData sheetId="19">
        <row r="16">
          <cell r="H16">
            <v>75000</v>
          </cell>
        </row>
      </sheetData>
      <sheetData sheetId="20">
        <row r="96">
          <cell r="F96">
            <v>2130178.3833855013</v>
          </cell>
        </row>
      </sheetData>
      <sheetData sheetId="21">
        <row r="16">
          <cell r="H16">
            <v>75000</v>
          </cell>
        </row>
      </sheetData>
      <sheetData sheetId="22">
        <row r="28">
          <cell r="E28">
            <v>75000</v>
          </cell>
        </row>
      </sheetData>
      <sheetData sheetId="23">
        <row r="13">
          <cell r="E13">
            <v>375000</v>
          </cell>
        </row>
      </sheetData>
      <sheetData sheetId="24"/>
      <sheetData sheetId="25">
        <row r="13">
          <cell r="E13">
            <v>750000</v>
          </cell>
        </row>
      </sheetData>
      <sheetData sheetId="26"/>
      <sheetData sheetId="27">
        <row r="13">
          <cell r="E13">
            <v>77500</v>
          </cell>
        </row>
      </sheetData>
      <sheetData sheetId="28"/>
      <sheetData sheetId="29">
        <row r="13">
          <cell r="E13">
            <v>0</v>
          </cell>
        </row>
      </sheetData>
      <sheetData sheetId="30">
        <row r="2">
          <cell r="F2">
            <v>98625</v>
          </cell>
        </row>
      </sheetData>
      <sheetData sheetId="31">
        <row r="21">
          <cell r="E21">
            <v>98625</v>
          </cell>
        </row>
      </sheetData>
      <sheetData sheetId="32">
        <row r="2">
          <cell r="F2">
            <v>98625</v>
          </cell>
        </row>
      </sheetData>
      <sheetData sheetId="33"/>
      <sheetData sheetId="34"/>
      <sheetData sheetId="35"/>
      <sheetData sheetId="36">
        <row r="28">
          <cell r="A28" t="str">
            <v>56780 - Communication Equipment</v>
          </cell>
        </row>
      </sheetData>
      <sheetData sheetId="37"/>
      <sheetData sheetId="38"/>
      <sheetData sheetId="39">
        <row r="3">
          <cell r="B3">
            <v>70000</v>
          </cell>
        </row>
      </sheetData>
      <sheetData sheetId="40"/>
      <sheetData sheetId="4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workbookViewId="0" topLeftCell="A30">
      <selection activeCell="M38" sqref="M38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2" width="4.00390625" style="5" customWidth="1"/>
    <col min="13" max="13" width="35.28125" style="5" hidden="1" customWidth="1"/>
    <col min="14" max="14" width="12.8515625" style="5" hidden="1" customWidth="1"/>
    <col min="15" max="15" width="16.421875" style="5" hidden="1" customWidth="1"/>
    <col min="16" max="16" width="2.8515625" style="5" hidden="1" customWidth="1"/>
    <col min="17" max="17" width="23.00390625" style="5" hidden="1" customWidth="1"/>
    <col min="18" max="18" width="11.8515625" style="5" hidden="1" customWidth="1"/>
    <col min="19" max="19" width="13.00390625" style="5" hidden="1" customWidth="1"/>
    <col min="20" max="20" width="11.00390625" style="5" hidden="1" customWidth="1"/>
    <col min="21" max="16384" width="9.140625" style="5" customWidth="1"/>
  </cols>
  <sheetData>
    <row r="1" spans="1:10" ht="15.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62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4</v>
      </c>
      <c r="B7" s="20" t="s">
        <v>60</v>
      </c>
      <c r="C7" s="20"/>
      <c r="D7" s="20"/>
      <c r="E7" s="20"/>
      <c r="F7" s="20" t="s">
        <v>5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6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7</v>
      </c>
      <c r="B10" s="17"/>
      <c r="C10" s="22"/>
      <c r="D10" s="22"/>
      <c r="E10" s="22"/>
      <c r="F10" s="22"/>
      <c r="G10" s="22"/>
      <c r="H10" s="22"/>
    </row>
    <row r="11" spans="1:8" ht="31.5" customHeight="1">
      <c r="A11" s="24" t="s">
        <v>8</v>
      </c>
      <c r="B11" s="25"/>
      <c r="C11" s="26" t="s">
        <v>9</v>
      </c>
      <c r="D11" s="26" t="s">
        <v>10</v>
      </c>
      <c r="E11" s="27" t="s">
        <v>11</v>
      </c>
      <c r="F11" s="27" t="s">
        <v>12</v>
      </c>
      <c r="G11" s="28" t="s">
        <v>13</v>
      </c>
      <c r="H11" s="29" t="s">
        <v>14</v>
      </c>
    </row>
    <row r="12" spans="1:8" ht="18" customHeight="1">
      <c r="A12" s="30"/>
      <c r="B12" s="31"/>
      <c r="C12" s="32" t="s">
        <v>15</v>
      </c>
      <c r="D12" s="32" t="s">
        <v>16</v>
      </c>
      <c r="E12" s="33"/>
      <c r="F12" s="33"/>
      <c r="G12" s="34"/>
      <c r="H12" s="35"/>
    </row>
    <row r="13" spans="1:8" ht="30" customHeight="1">
      <c r="A13" s="30" t="s">
        <v>17</v>
      </c>
      <c r="B13" s="31"/>
      <c r="C13" s="36">
        <v>5531</v>
      </c>
      <c r="D13" s="37" t="s">
        <v>18</v>
      </c>
      <c r="E13" s="38">
        <v>3163567.090786134</v>
      </c>
      <c r="F13" s="38">
        <v>2906049.139456943</v>
      </c>
      <c r="G13" s="39">
        <f>(E13+F13)/2*1.04</f>
        <v>3156200.4397264</v>
      </c>
      <c r="H13" s="40">
        <f>G13*1.04</f>
        <v>3282448.457315456</v>
      </c>
    </row>
    <row r="14" spans="1:8" ht="18" customHeight="1">
      <c r="A14" s="30" t="s">
        <v>19</v>
      </c>
      <c r="B14" s="31"/>
      <c r="C14" s="36">
        <v>4501</v>
      </c>
      <c r="D14" s="37" t="s">
        <v>18</v>
      </c>
      <c r="E14" s="38">
        <v>237600.51</v>
      </c>
      <c r="F14" s="38">
        <v>189950.70640000002</v>
      </c>
      <c r="G14" s="39">
        <f>(E14+F14)/2*1.04</f>
        <v>222326.63252800002</v>
      </c>
      <c r="H14" s="40">
        <f>G14*1.04</f>
        <v>231219.69782912004</v>
      </c>
    </row>
    <row r="15" spans="1:8" ht="28.5" customHeight="1">
      <c r="A15" s="30"/>
      <c r="B15" s="31"/>
      <c r="C15" s="36"/>
      <c r="D15" s="41"/>
      <c r="E15" s="42"/>
      <c r="F15" s="42"/>
      <c r="G15" s="42"/>
      <c r="H15" s="42"/>
    </row>
    <row r="16" spans="1:8" ht="18" customHeight="1" thickBot="1">
      <c r="A16" s="43"/>
      <c r="B16" s="44" t="s">
        <v>20</v>
      </c>
      <c r="C16" s="45"/>
      <c r="D16" s="45"/>
      <c r="E16" s="46">
        <f>SUM(E12:E15)</f>
        <v>3401167.6007861337</v>
      </c>
      <c r="F16" s="46">
        <f aca="true" t="shared" si="0" ref="F16:H16">SUM(F12:F15)</f>
        <v>3095999.845856943</v>
      </c>
      <c r="G16" s="46">
        <f t="shared" si="0"/>
        <v>3378527.0722544002</v>
      </c>
      <c r="H16" s="47">
        <f t="shared" si="0"/>
        <v>3513668.155144576</v>
      </c>
    </row>
    <row r="17" spans="1:8" ht="18" customHeight="1">
      <c r="A17" s="22"/>
      <c r="B17" s="22"/>
      <c r="C17" s="22"/>
      <c r="D17" s="22"/>
      <c r="E17" s="48"/>
      <c r="F17" s="48"/>
      <c r="G17" s="48"/>
      <c r="H17" s="48"/>
    </row>
    <row r="18" spans="1:8" ht="18" customHeight="1" thickBot="1">
      <c r="A18" s="49" t="s">
        <v>21</v>
      </c>
      <c r="B18" s="17"/>
      <c r="C18" s="17"/>
      <c r="D18" s="22"/>
      <c r="E18" s="22"/>
      <c r="F18" s="22"/>
      <c r="G18" s="22"/>
      <c r="H18" s="22"/>
    </row>
    <row r="19" spans="1:8" ht="18" customHeight="1">
      <c r="A19" s="24" t="s">
        <v>8</v>
      </c>
      <c r="B19" s="25"/>
      <c r="C19" s="26" t="s">
        <v>9</v>
      </c>
      <c r="D19" s="26" t="s">
        <v>22</v>
      </c>
      <c r="E19" s="26" t="s">
        <v>23</v>
      </c>
      <c r="F19" s="26" t="s">
        <v>24</v>
      </c>
      <c r="G19" s="50" t="s">
        <v>25</v>
      </c>
      <c r="H19" s="51" t="s">
        <v>26</v>
      </c>
    </row>
    <row r="20" spans="1:17" ht="18" customHeight="1">
      <c r="A20" s="30"/>
      <c r="B20" s="52"/>
      <c r="C20" s="32" t="s">
        <v>15</v>
      </c>
      <c r="D20" s="32"/>
      <c r="E20" s="33"/>
      <c r="F20" s="33"/>
      <c r="G20" s="34"/>
      <c r="H20" s="35"/>
      <c r="M20" s="5" t="s">
        <v>27</v>
      </c>
      <c r="Q20" s="5" t="s">
        <v>28</v>
      </c>
    </row>
    <row r="21" spans="1:19" ht="18" customHeight="1">
      <c r="A21" s="30" t="s">
        <v>17</v>
      </c>
      <c r="B21" s="52"/>
      <c r="C21" s="36">
        <v>5531</v>
      </c>
      <c r="D21" s="32" t="s">
        <v>29</v>
      </c>
      <c r="E21" s="38">
        <v>3163567.090786134</v>
      </c>
      <c r="F21" s="38">
        <v>2906049.139456943</v>
      </c>
      <c r="G21" s="39">
        <f>(E21+F21)/2*1.03</f>
        <v>3125852.358575185</v>
      </c>
      <c r="H21" s="40">
        <f>G21*1.03</f>
        <v>3219627.9293324403</v>
      </c>
      <c r="M21" s="5" t="s">
        <v>30</v>
      </c>
      <c r="N21" s="53">
        <f>'[4]6 - sppting doc'!F56</f>
        <v>0</v>
      </c>
      <c r="O21" s="53">
        <f>'[4]6 - sppting doc'!AQ56</f>
        <v>0</v>
      </c>
      <c r="Q21" s="5" t="s">
        <v>31</v>
      </c>
      <c r="R21" s="53">
        <v>817319</v>
      </c>
      <c r="S21" s="53">
        <v>1788889</v>
      </c>
    </row>
    <row r="22" spans="1:19" ht="18" customHeight="1">
      <c r="A22" s="30" t="s">
        <v>19</v>
      </c>
      <c r="B22" s="52"/>
      <c r="C22" s="36">
        <v>4501</v>
      </c>
      <c r="D22" s="32" t="s">
        <v>32</v>
      </c>
      <c r="E22" s="42">
        <v>237600.51</v>
      </c>
      <c r="F22" s="38">
        <v>189950.70640000002</v>
      </c>
      <c r="G22" s="39">
        <f>(E22+F22)/2*1.03</f>
        <v>220188.876446</v>
      </c>
      <c r="H22" s="40">
        <f>G22*1.03</f>
        <v>226794.54273938</v>
      </c>
      <c r="M22" s="54" t="s">
        <v>33</v>
      </c>
      <c r="N22" s="55">
        <v>512447</v>
      </c>
      <c r="O22" s="55">
        <v>1115435</v>
      </c>
      <c r="Q22" s="54" t="s">
        <v>34</v>
      </c>
      <c r="R22" s="55">
        <v>3163567</v>
      </c>
      <c r="S22" s="55">
        <v>2906049</v>
      </c>
    </row>
    <row r="23" spans="1:21" ht="18" customHeight="1">
      <c r="A23" s="56"/>
      <c r="B23" s="52"/>
      <c r="C23" s="36"/>
      <c r="D23" s="32"/>
      <c r="E23" s="42"/>
      <c r="F23" s="38"/>
      <c r="G23" s="39"/>
      <c r="H23" s="40"/>
      <c r="N23" s="53">
        <f>N22+N21</f>
        <v>512447</v>
      </c>
      <c r="O23" s="53">
        <f>O22+O21</f>
        <v>1115435</v>
      </c>
      <c r="R23" s="53"/>
      <c r="S23" s="53"/>
      <c r="T23" s="57"/>
      <c r="U23" s="57"/>
    </row>
    <row r="24" spans="1:15" ht="18" customHeight="1">
      <c r="A24" s="30"/>
      <c r="B24" s="52"/>
      <c r="C24" s="58"/>
      <c r="D24" s="58"/>
      <c r="E24" s="38"/>
      <c r="F24" s="38"/>
      <c r="G24" s="39"/>
      <c r="H24" s="40"/>
      <c r="N24" s="53"/>
      <c r="O24" s="53"/>
    </row>
    <row r="25" spans="1:18" ht="18" customHeight="1" thickBot="1">
      <c r="A25" s="43"/>
      <c r="B25" s="44" t="s">
        <v>35</v>
      </c>
      <c r="C25" s="45"/>
      <c r="D25" s="45"/>
      <c r="E25" s="46">
        <f>SUM(E20:E24)</f>
        <v>3401167.6007861337</v>
      </c>
      <c r="F25" s="46">
        <f aca="true" t="shared" si="1" ref="F25:H25">SUM(F20:F24)</f>
        <v>3095999.845856943</v>
      </c>
      <c r="G25" s="46">
        <f t="shared" si="1"/>
        <v>3346041.2350211847</v>
      </c>
      <c r="H25" s="47">
        <f t="shared" si="1"/>
        <v>3446422.4720718204</v>
      </c>
      <c r="I25" s="59"/>
      <c r="R25" s="57"/>
    </row>
    <row r="26" spans="1:8" ht="18" customHeight="1">
      <c r="A26" s="22"/>
      <c r="B26" s="22"/>
      <c r="C26" s="22"/>
      <c r="D26" s="22"/>
      <c r="E26" s="48"/>
      <c r="F26" s="48"/>
      <c r="G26" s="48"/>
      <c r="H26" s="48"/>
    </row>
    <row r="27" spans="1:15" ht="18" customHeight="1" thickBot="1">
      <c r="A27" s="49" t="s">
        <v>36</v>
      </c>
      <c r="B27" s="17"/>
      <c r="C27" s="17"/>
      <c r="D27" s="17"/>
      <c r="E27" s="22"/>
      <c r="F27" s="22"/>
      <c r="G27" s="22"/>
      <c r="H27" s="22"/>
      <c r="M27" s="54" t="s">
        <v>37</v>
      </c>
      <c r="N27" s="55">
        <f>'[4]6 - sppting doc'!F40</f>
        <v>0</v>
      </c>
      <c r="O27" s="55">
        <f>'[4]6 - sppting doc'!AQ40</f>
        <v>0</v>
      </c>
    </row>
    <row r="28" spans="1:15" ht="18" customHeight="1">
      <c r="A28" s="24"/>
      <c r="B28" s="25"/>
      <c r="C28" s="60"/>
      <c r="D28" s="61"/>
      <c r="E28" s="26" t="s">
        <v>23</v>
      </c>
      <c r="F28" s="26" t="s">
        <v>24</v>
      </c>
      <c r="G28" s="50" t="s">
        <v>25</v>
      </c>
      <c r="H28" s="51" t="s">
        <v>26</v>
      </c>
      <c r="I28" s="62"/>
      <c r="J28" s="62"/>
      <c r="N28" s="53">
        <f>SUM(N21:N27)</f>
        <v>1024894</v>
      </c>
      <c r="O28" s="53">
        <f>SUM(O21:O27)</f>
        <v>2230870</v>
      </c>
    </row>
    <row r="29" spans="1:15" ht="18" customHeight="1">
      <c r="A29" s="30" t="s">
        <v>38</v>
      </c>
      <c r="B29" s="31"/>
      <c r="C29" s="63"/>
      <c r="D29" s="64"/>
      <c r="E29" s="65">
        <f>E25</f>
        <v>3401167.6007861337</v>
      </c>
      <c r="F29" s="65">
        <f aca="true" t="shared" si="2" ref="F29:H29">F25</f>
        <v>3095999.845856943</v>
      </c>
      <c r="G29" s="66">
        <f t="shared" si="2"/>
        <v>3346041.2350211847</v>
      </c>
      <c r="H29" s="67">
        <f t="shared" si="2"/>
        <v>3446422.4720718204</v>
      </c>
      <c r="I29" s="62"/>
      <c r="J29" s="62"/>
      <c r="N29" s="53"/>
      <c r="O29" s="53"/>
    </row>
    <row r="30" spans="1:15" ht="18" customHeight="1">
      <c r="A30" s="30"/>
      <c r="B30" s="31"/>
      <c r="C30" s="31"/>
      <c r="D30" s="52"/>
      <c r="E30" s="38"/>
      <c r="F30" s="38"/>
      <c r="G30" s="39"/>
      <c r="H30" s="40"/>
      <c r="I30" s="68"/>
      <c r="J30" s="68"/>
      <c r="M30" s="69">
        <v>4501</v>
      </c>
      <c r="N30" s="55">
        <v>237601</v>
      </c>
      <c r="O30" s="55">
        <v>189951</v>
      </c>
    </row>
    <row r="31" spans="1:15" ht="18" customHeight="1">
      <c r="A31" s="30"/>
      <c r="B31" s="31"/>
      <c r="C31" s="31"/>
      <c r="D31" s="52"/>
      <c r="E31" s="38"/>
      <c r="F31" s="38"/>
      <c r="G31" s="39"/>
      <c r="H31" s="40"/>
      <c r="I31" s="68"/>
      <c r="J31" s="68"/>
      <c r="N31" s="53"/>
      <c r="O31" s="53"/>
    </row>
    <row r="32" spans="1:15" ht="18" customHeight="1">
      <c r="A32" s="30"/>
      <c r="B32" s="31"/>
      <c r="C32" s="31"/>
      <c r="D32" s="52"/>
      <c r="E32" s="70"/>
      <c r="F32" s="38"/>
      <c r="G32" s="39"/>
      <c r="H32" s="40"/>
      <c r="M32" s="5" t="s">
        <v>39</v>
      </c>
      <c r="N32" s="53">
        <f>N21+N27</f>
        <v>0</v>
      </c>
      <c r="O32" s="53">
        <f>O21+O27</f>
        <v>0</v>
      </c>
    </row>
    <row r="33" spans="1:15" ht="18" customHeight="1">
      <c r="A33" s="71"/>
      <c r="B33" s="72"/>
      <c r="C33" s="72"/>
      <c r="D33" s="73"/>
      <c r="E33" s="74"/>
      <c r="F33" s="74"/>
      <c r="G33" s="75"/>
      <c r="H33" s="76"/>
      <c r="M33" s="5" t="s">
        <v>40</v>
      </c>
      <c r="N33" s="57">
        <f>N30</f>
        <v>237601</v>
      </c>
      <c r="O33" s="57">
        <f>O30</f>
        <v>189951</v>
      </c>
    </row>
    <row r="34" spans="1:15" ht="30.75" customHeight="1" thickBot="1">
      <c r="A34" s="43" t="s">
        <v>35</v>
      </c>
      <c r="B34" s="44"/>
      <c r="C34" s="44"/>
      <c r="D34" s="77"/>
      <c r="E34" s="46">
        <f>SUM(E29:E33)</f>
        <v>3401167.6007861337</v>
      </c>
      <c r="F34" s="46">
        <f aca="true" t="shared" si="3" ref="F34:H34">SUM(F29:F33)</f>
        <v>3095999.845856943</v>
      </c>
      <c r="G34" s="46">
        <f>SUM(G29:G33)</f>
        <v>3346041.2350211847</v>
      </c>
      <c r="H34" s="47">
        <f t="shared" si="3"/>
        <v>3446422.4720718204</v>
      </c>
      <c r="I34" s="78"/>
      <c r="J34" s="78"/>
      <c r="M34" s="79" t="s">
        <v>41</v>
      </c>
      <c r="N34" s="80">
        <f>N22</f>
        <v>512447</v>
      </c>
      <c r="O34" s="80">
        <f>O22</f>
        <v>1115435</v>
      </c>
    </row>
    <row r="35" spans="1:14" ht="18" customHeight="1">
      <c r="A35" s="22" t="s">
        <v>42</v>
      </c>
      <c r="B35" s="22"/>
      <c r="C35" s="22"/>
      <c r="D35" s="22"/>
      <c r="E35" s="48"/>
      <c r="F35" s="48"/>
      <c r="G35" s="48"/>
      <c r="H35" s="48"/>
      <c r="I35" s="78"/>
      <c r="J35" s="78"/>
      <c r="N35" s="57"/>
    </row>
    <row r="36" spans="1:10" ht="13.5">
      <c r="A36" s="22" t="s">
        <v>61</v>
      </c>
      <c r="C36" s="22"/>
      <c r="D36" s="22"/>
      <c r="E36" s="48"/>
      <c r="F36" s="48"/>
      <c r="G36" s="48"/>
      <c r="H36" s="48"/>
      <c r="I36" s="78"/>
      <c r="J36" s="78"/>
    </row>
    <row r="37" spans="1:10" ht="13.5">
      <c r="A37" s="22"/>
      <c r="C37" s="22"/>
      <c r="D37" s="22"/>
      <c r="E37" s="48"/>
      <c r="F37" s="48"/>
      <c r="G37" s="48"/>
      <c r="H37" s="48"/>
      <c r="I37" s="78"/>
      <c r="J37" s="78"/>
    </row>
    <row r="38" spans="1:13" ht="13.5">
      <c r="A38" s="22"/>
      <c r="C38" s="22"/>
      <c r="D38" s="22"/>
      <c r="E38" s="22"/>
      <c r="F38" s="22"/>
      <c r="G38" s="22"/>
      <c r="H38" s="22"/>
      <c r="M38" s="5" t="s">
        <v>43</v>
      </c>
    </row>
    <row r="39" spans="1:15" ht="13.5">
      <c r="A39" s="81"/>
      <c r="B39" s="22"/>
      <c r="C39" s="22"/>
      <c r="D39" s="22"/>
      <c r="E39" s="48"/>
      <c r="F39" s="48"/>
      <c r="G39" s="48"/>
      <c r="H39" s="48"/>
      <c r="M39" s="5" t="s">
        <v>44</v>
      </c>
      <c r="N39" s="57">
        <f>'[4]6 - sppting doc'!F40</f>
        <v>0</v>
      </c>
      <c r="O39" s="57">
        <f>'[4]6 - sppting doc'!AQ40</f>
        <v>0</v>
      </c>
    </row>
    <row r="40" spans="1:15" ht="13.5">
      <c r="A40" s="81"/>
      <c r="B40" s="22"/>
      <c r="C40" s="22"/>
      <c r="D40" s="22"/>
      <c r="E40" s="48"/>
      <c r="F40" s="48"/>
      <c r="G40" s="48"/>
      <c r="H40" s="48"/>
      <c r="M40" s="54" t="s">
        <v>45</v>
      </c>
      <c r="N40" s="80">
        <f>'[4]6 - sppting doc'!F56</f>
        <v>0</v>
      </c>
      <c r="O40" s="80">
        <f>'[4]6 - sppting doc'!AQ56</f>
        <v>0</v>
      </c>
    </row>
    <row r="41" spans="1:15" ht="13">
      <c r="A41" s="82"/>
      <c r="M41" s="83" t="s">
        <v>46</v>
      </c>
      <c r="N41" s="84">
        <f>N39+N40</f>
        <v>0</v>
      </c>
      <c r="O41" s="84">
        <f>O39+O40</f>
        <v>0</v>
      </c>
    </row>
    <row r="44" ht="12.75">
      <c r="M44" s="5" t="s">
        <v>47</v>
      </c>
    </row>
    <row r="45" spans="13:15" ht="12.75">
      <c r="M45" s="5" t="s">
        <v>48</v>
      </c>
      <c r="N45" s="57">
        <f>N53</f>
        <v>663579</v>
      </c>
      <c r="O45" s="57">
        <f>O53</f>
        <v>1376542</v>
      </c>
    </row>
    <row r="46" spans="13:19" ht="25">
      <c r="M46" s="85" t="s">
        <v>49</v>
      </c>
      <c r="N46" s="57">
        <f>-N40</f>
        <v>0</v>
      </c>
      <c r="O46" s="57">
        <f>-O40</f>
        <v>0</v>
      </c>
      <c r="Q46" s="53"/>
      <c r="R46" s="53"/>
      <c r="S46" s="53"/>
    </row>
    <row r="47" spans="13:19" ht="12.75">
      <c r="M47" s="5" t="s">
        <v>50</v>
      </c>
      <c r="N47" s="57">
        <f>N57</f>
        <v>145570</v>
      </c>
      <c r="O47" s="57">
        <f>O57</f>
        <v>317596</v>
      </c>
      <c r="Q47" s="53"/>
      <c r="R47" s="53"/>
      <c r="S47" s="53"/>
    </row>
    <row r="48" spans="13:19" ht="12.75">
      <c r="M48" s="54" t="s">
        <v>51</v>
      </c>
      <c r="N48" s="80">
        <f>N54</f>
        <v>-56098</v>
      </c>
      <c r="O48" s="80">
        <f>O54</f>
        <v>-116685</v>
      </c>
      <c r="Q48" s="53"/>
      <c r="R48" s="53"/>
      <c r="S48" s="53"/>
    </row>
    <row r="49" spans="13:19" ht="13">
      <c r="M49" s="86" t="s">
        <v>52</v>
      </c>
      <c r="N49" s="84">
        <f>SUM(N45:N48)</f>
        <v>753051</v>
      </c>
      <c r="O49" s="84">
        <f>SUM(O45:O48)</f>
        <v>1577453</v>
      </c>
      <c r="Q49" s="53"/>
      <c r="R49" s="53"/>
      <c r="S49" s="53"/>
    </row>
    <row r="50" spans="17:19" ht="12.75">
      <c r="Q50" s="53"/>
      <c r="R50" s="53"/>
      <c r="S50" s="53"/>
    </row>
    <row r="52" spans="13:15" ht="13">
      <c r="M52" s="86" t="s">
        <v>53</v>
      </c>
      <c r="N52" s="87">
        <v>2013</v>
      </c>
      <c r="O52" s="87">
        <v>2014</v>
      </c>
    </row>
    <row r="53" spans="13:15" ht="12.75">
      <c r="M53" s="5" t="s">
        <v>54</v>
      </c>
      <c r="N53" s="53">
        <v>663579</v>
      </c>
      <c r="O53" s="53">
        <v>1376542</v>
      </c>
    </row>
    <row r="54" spans="13:15" ht="12.75">
      <c r="M54" s="5" t="s">
        <v>55</v>
      </c>
      <c r="N54" s="53">
        <v>-56098</v>
      </c>
      <c r="O54" s="53">
        <v>-116685</v>
      </c>
    </row>
    <row r="55" spans="13:15" ht="12.75">
      <c r="M55" s="5" t="s">
        <v>56</v>
      </c>
      <c r="N55" s="53">
        <v>64270</v>
      </c>
      <c r="O55" s="53">
        <v>133322</v>
      </c>
    </row>
    <row r="56" spans="13:15" ht="12.75">
      <c r="M56" s="5" t="s">
        <v>57</v>
      </c>
      <c r="N56" s="53">
        <v>0</v>
      </c>
      <c r="O56" s="53">
        <v>78114</v>
      </c>
    </row>
    <row r="57" spans="13:15" ht="12.75">
      <c r="M57" s="5" t="s">
        <v>58</v>
      </c>
      <c r="N57" s="55">
        <v>145570</v>
      </c>
      <c r="O57" s="55">
        <v>317596</v>
      </c>
    </row>
    <row r="58" spans="13:15" ht="13">
      <c r="M58" s="86" t="s">
        <v>59</v>
      </c>
      <c r="N58" s="88">
        <f>SUM(N53:N57)</f>
        <v>817321</v>
      </c>
      <c r="O58" s="88">
        <f>SUM(O53:O57)</f>
        <v>1788889</v>
      </c>
    </row>
  </sheetData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henryk</cp:lastModifiedBy>
  <dcterms:created xsi:type="dcterms:W3CDTF">2013-05-06T20:59:15Z</dcterms:created>
  <dcterms:modified xsi:type="dcterms:W3CDTF">2013-05-20T17:13:01Z</dcterms:modified>
  <cp:category/>
  <cp:version/>
  <cp:contentType/>
  <cp:contentStatus/>
</cp:coreProperties>
</file>